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 Цыганков\Изотопия_статья_2023(2)\ГиГ_2025\"/>
    </mc:Choice>
  </mc:AlternateContent>
  <bookViews>
    <workbookView xWindow="0" yWindow="0" windowWidth="28740" windowHeight="12450" activeTab="2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6" i="3" l="1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I337" i="3" s="1"/>
  <c r="H324" i="3"/>
  <c r="I323" i="3"/>
  <c r="H323" i="3"/>
  <c r="H337" i="3" s="1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I321" i="3" s="1"/>
  <c r="H308" i="3"/>
  <c r="I307" i="3"/>
  <c r="H307" i="3"/>
  <c r="H321" i="3" s="1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I305" i="3" s="1"/>
  <c r="H292" i="3"/>
  <c r="I291" i="3"/>
  <c r="H291" i="3"/>
  <c r="H305" i="3" s="1"/>
  <c r="I290" i="3"/>
  <c r="H290" i="3"/>
  <c r="I289" i="3"/>
  <c r="H289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H287" i="3" s="1"/>
  <c r="I271" i="3"/>
  <c r="I287" i="3" s="1"/>
  <c r="H271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I269" i="3" s="1"/>
  <c r="H254" i="3"/>
  <c r="H269" i="3" s="1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I252" i="3" s="1"/>
  <c r="H240" i="3"/>
  <c r="H252" i="3" s="1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I238" i="3" s="1"/>
  <c r="H228" i="3"/>
  <c r="I227" i="3"/>
  <c r="H227" i="3"/>
  <c r="H238" i="3" s="1"/>
  <c r="I226" i="3"/>
  <c r="H226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I224" i="3" s="1"/>
  <c r="H215" i="3"/>
  <c r="I214" i="3"/>
  <c r="H214" i="3"/>
  <c r="H224" i="3" s="1"/>
  <c r="I213" i="3"/>
  <c r="H213" i="3"/>
  <c r="I212" i="3"/>
  <c r="H212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H210" i="3" s="1"/>
  <c r="I200" i="3"/>
  <c r="H200" i="3"/>
  <c r="I199" i="3"/>
  <c r="I210" i="3" s="1"/>
  <c r="H199" i="3"/>
  <c r="I198" i="3"/>
  <c r="H198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I182" i="3" s="1"/>
  <c r="H170" i="3"/>
  <c r="H182" i="3" s="1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I168" i="3" s="1"/>
  <c r="H156" i="3"/>
  <c r="H168" i="3" s="1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I154" i="3" s="1"/>
  <c r="H142" i="3"/>
  <c r="H154" i="3" s="1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I140" i="3" s="1"/>
  <c r="H125" i="3"/>
  <c r="H140" i="3" s="1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I106" i="3" s="1"/>
  <c r="H94" i="3"/>
  <c r="I93" i="3"/>
  <c r="H93" i="3"/>
  <c r="I92" i="3"/>
  <c r="H92" i="3"/>
  <c r="H106" i="3" s="1"/>
  <c r="I91" i="3"/>
  <c r="H91" i="3"/>
  <c r="H89" i="3"/>
  <c r="I88" i="3"/>
  <c r="H88" i="3"/>
  <c r="I87" i="3"/>
  <c r="H87" i="3"/>
  <c r="I86" i="3"/>
  <c r="H86" i="3"/>
  <c r="I85" i="3"/>
  <c r="H85" i="3"/>
  <c r="I84" i="3"/>
  <c r="I89" i="3" s="1"/>
  <c r="H84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I82" i="3" s="1"/>
  <c r="H67" i="3"/>
  <c r="H82" i="3" s="1"/>
  <c r="I65" i="3"/>
  <c r="H65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H49" i="3" s="1"/>
  <c r="I33" i="3"/>
  <c r="H33" i="3"/>
  <c r="I32" i="3"/>
  <c r="I49" i="3" s="1"/>
  <c r="H32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I30" i="3" s="1"/>
  <c r="H15" i="3"/>
  <c r="H30" i="3" s="1"/>
  <c r="I14" i="3"/>
  <c r="H14" i="3"/>
  <c r="I11" i="3"/>
  <c r="H11" i="3"/>
  <c r="I10" i="3"/>
  <c r="H10" i="3"/>
  <c r="I9" i="3"/>
  <c r="H9" i="3"/>
  <c r="I8" i="3"/>
  <c r="H8" i="3"/>
  <c r="I7" i="3"/>
  <c r="H7" i="3"/>
  <c r="I6" i="3"/>
  <c r="I12" i="3" s="1"/>
  <c r="H6" i="3"/>
  <c r="I5" i="3"/>
  <c r="H5" i="3"/>
  <c r="H12" i="3" s="1"/>
  <c r="I4" i="3"/>
  <c r="H4" i="3"/>
  <c r="Y53" i="1" l="1"/>
  <c r="Z53" i="1"/>
  <c r="AA53" i="1"/>
  <c r="AB53" i="1"/>
  <c r="AC53" i="1"/>
  <c r="AD53" i="1"/>
  <c r="AE53" i="1"/>
  <c r="AF53" i="1"/>
  <c r="AG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B53" i="1"/>
</calcChain>
</file>

<file path=xl/sharedStrings.xml><?xml version="1.0" encoding="utf-8"?>
<sst xmlns="http://schemas.openxmlformats.org/spreadsheetml/2006/main" count="1650" uniqueCount="517">
  <si>
    <t>Vt-02/1-19</t>
  </si>
  <si>
    <t>Vt-05/1-19</t>
  </si>
  <si>
    <t>Vt-08/2-19</t>
  </si>
  <si>
    <t>Vt-15/1-19</t>
  </si>
  <si>
    <t>Vt-15/2-19</t>
  </si>
  <si>
    <t>LOI</t>
  </si>
  <si>
    <t>Y</t>
  </si>
  <si>
    <t>U</t>
  </si>
  <si>
    <t>V</t>
  </si>
  <si>
    <t>Km-07-15</t>
  </si>
  <si>
    <t>Km-09-15</t>
  </si>
  <si>
    <t>BG-04/1-15s</t>
  </si>
  <si>
    <t>BG-05-15b</t>
  </si>
  <si>
    <t>BG-05-15s</t>
  </si>
  <si>
    <t>BG-08/2-15</t>
  </si>
  <si>
    <t>TE-02-20</t>
  </si>
  <si>
    <t>TE-02/1-20</t>
  </si>
  <si>
    <t>TE-03-20</t>
  </si>
  <si>
    <t>TE-03/1-20</t>
  </si>
  <si>
    <t>TE-04-20</t>
  </si>
  <si>
    <t>TE-04/1-20</t>
  </si>
  <si>
    <t>TE-04/2-20</t>
  </si>
  <si>
    <t>TE-06-20</t>
  </si>
  <si>
    <t>TE-07-20</t>
  </si>
  <si>
    <t>TE-07/1-20</t>
  </si>
  <si>
    <t>TE-09-20</t>
  </si>
  <si>
    <t>TE-11-20</t>
  </si>
  <si>
    <t>TE-11/1-20</t>
  </si>
  <si>
    <t>TE-12-20</t>
  </si>
  <si>
    <t>TE-12/2-20</t>
  </si>
  <si>
    <t>TE-12/2a-20</t>
  </si>
  <si>
    <t>TE-12/3-20</t>
  </si>
  <si>
    <t>TE-13-20</t>
  </si>
  <si>
    <t>TE-13/2-20</t>
  </si>
  <si>
    <t>TE-13/3-20</t>
  </si>
  <si>
    <t>TE-13/4-20</t>
  </si>
  <si>
    <t>TE-14-20</t>
  </si>
  <si>
    <t>TE-15-20</t>
  </si>
  <si>
    <t>TE-15/1-20</t>
  </si>
  <si>
    <t>TE-15/2-20</t>
  </si>
  <si>
    <t>TE-16-20</t>
  </si>
  <si>
    <t>TE-16/1-20</t>
  </si>
  <si>
    <t>TE-23-20</t>
  </si>
  <si>
    <t>TE-24-20</t>
  </si>
  <si>
    <t>TE-29-20</t>
  </si>
  <si>
    <t>ppm.</t>
  </si>
  <si>
    <r>
      <t>SIO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</si>
  <si>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TIO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</si>
  <si>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</si>
  <si>
    <r>
      <t>Fe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</si>
  <si>
    <t>FeO</t>
  </si>
  <si>
    <t>MnO</t>
  </si>
  <si>
    <t>MgO</t>
  </si>
  <si>
    <t>CaO</t>
  </si>
  <si>
    <r>
      <t>Na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</si>
  <si>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</si>
  <si>
    <r>
      <t>P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5</t>
    </r>
  </si>
  <si>
    <t>Total</t>
  </si>
  <si>
    <t>Ba</t>
  </si>
  <si>
    <t>Rb</t>
  </si>
  <si>
    <t>Sr</t>
  </si>
  <si>
    <t>Ga</t>
  </si>
  <si>
    <t>Ta</t>
  </si>
  <si>
    <t>Nb</t>
  </si>
  <si>
    <t>Hf</t>
  </si>
  <si>
    <t>Zr</t>
  </si>
  <si>
    <t>Th</t>
  </si>
  <si>
    <t>Cr</t>
  </si>
  <si>
    <t>Ni</t>
  </si>
  <si>
    <t>Co</t>
  </si>
  <si>
    <t>Cu</t>
  </si>
  <si>
    <t>Pb</t>
  </si>
  <si>
    <t>Zn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</si>
  <si>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</si>
  <si>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</si>
  <si>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</si>
  <si>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</si>
  <si>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</si>
  <si>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</si>
  <si>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</si>
  <si>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</si>
  <si>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</si>
  <si>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</si>
  <si>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</si>
  <si>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</si>
  <si>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</si>
  <si>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</si>
  <si>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Fe#</t>
  </si>
  <si>
    <t>A/CNK</t>
  </si>
  <si>
    <t>NK/A</t>
  </si>
  <si>
    <r>
      <t>La/Yb</t>
    </r>
    <r>
      <rPr>
        <vertAlign val="subscript"/>
        <sz val="12"/>
        <color theme="1"/>
        <rFont val="Times New Roman"/>
        <family val="1"/>
        <charset val="204"/>
      </rPr>
      <t>(n)</t>
    </r>
  </si>
  <si>
    <t>Eu/Eu*</t>
  </si>
  <si>
    <r>
      <t>Gd/Yb</t>
    </r>
    <r>
      <rPr>
        <vertAlign val="subscript"/>
        <sz val="12"/>
        <color theme="1"/>
        <rFont val="Times New Roman"/>
        <family val="1"/>
        <charset val="204"/>
      </rPr>
      <t>(n)</t>
    </r>
  </si>
  <si>
    <r>
      <t>La/Sm</t>
    </r>
    <r>
      <rPr>
        <vertAlign val="subscript"/>
        <sz val="12"/>
        <color theme="1"/>
        <rFont val="Times New Roman"/>
        <family val="1"/>
        <charset val="204"/>
      </rPr>
      <t>(n)</t>
    </r>
  </si>
  <si>
    <t>wt. %</t>
  </si>
  <si>
    <t>n.d.</t>
  </si>
  <si>
    <t>Sample no.</t>
  </si>
  <si>
    <t>Rock type</t>
  </si>
  <si>
    <t>Gr</t>
  </si>
  <si>
    <t>Sy</t>
  </si>
  <si>
    <t>Table  1S. Chemical composition (wt.%, ppm) of representative igneous rocks from the Late Paleozoic  granitoid from the northern part of the Angara-Vitim Batholith, Russia</t>
  </si>
  <si>
    <t>Km-11-15</t>
  </si>
  <si>
    <t>Km-12-15</t>
  </si>
  <si>
    <t>Km-13-15</t>
  </si>
  <si>
    <t>Km-14-15</t>
  </si>
  <si>
    <t>Km-15-15</t>
  </si>
  <si>
    <t>Km-16-15</t>
  </si>
  <si>
    <t>Vt-01-19</t>
  </si>
  <si>
    <t>Vt-02-19</t>
  </si>
  <si>
    <t>Vt-03-19</t>
  </si>
  <si>
    <t>Vt-06-19</t>
  </si>
  <si>
    <t>Vt-08/1-19</t>
  </si>
  <si>
    <t>Vt-09-19</t>
  </si>
  <si>
    <t>Vt-10/1-19</t>
  </si>
  <si>
    <t>Vt-11/1-19</t>
  </si>
  <si>
    <t>Vt-14/1-19</t>
  </si>
  <si>
    <t>Vt-16/1-19</t>
  </si>
  <si>
    <t>Vt-18/1-19</t>
  </si>
  <si>
    <t>Km-01-15</t>
  </si>
  <si>
    <t>Km-02-15</t>
  </si>
  <si>
    <t>Km-03-15</t>
  </si>
  <si>
    <t>Km-04-15</t>
  </si>
  <si>
    <t>Km-05-15</t>
  </si>
  <si>
    <t>Km-06-15</t>
  </si>
  <si>
    <t>Km-10-15</t>
  </si>
  <si>
    <t>BG-01-15</t>
  </si>
  <si>
    <t>BG-03-15</t>
  </si>
  <si>
    <t>BG-04-15</t>
  </si>
  <si>
    <t xml:space="preserve">BG-04/3-15 </t>
  </si>
  <si>
    <t>BG-05-15</t>
  </si>
  <si>
    <t>BG-06-15</t>
  </si>
  <si>
    <t>BG-07-15</t>
  </si>
  <si>
    <t xml:space="preserve">BG-07/1-15 </t>
  </si>
  <si>
    <t>BG-08-15</t>
  </si>
  <si>
    <t>TE-12/1a-20</t>
  </si>
  <si>
    <t xml:space="preserve">TE-14/1-20 </t>
  </si>
  <si>
    <t>TE-54a-20</t>
  </si>
  <si>
    <t>TE-57a-20</t>
  </si>
  <si>
    <t>TE-59a-20</t>
  </si>
  <si>
    <t>TE-62a-20</t>
  </si>
  <si>
    <t>TE-64/1a-20</t>
  </si>
  <si>
    <t>TE-65a-20</t>
  </si>
  <si>
    <t>TE-67a-20</t>
  </si>
  <si>
    <t>TE-73a-20</t>
  </si>
  <si>
    <t>TE-74a-20</t>
  </si>
  <si>
    <t>Q-Mnz</t>
  </si>
  <si>
    <t>Mnz-d</t>
  </si>
  <si>
    <t>Mnz</t>
  </si>
  <si>
    <t>Mnz-gab</t>
  </si>
  <si>
    <t>Sy -  syenite; Mnz - monzonite; Mnz-gab - monzo-gabbro; Mnz-d - monzo-diorite</t>
  </si>
  <si>
    <t xml:space="preserve">Abbreviations: Gr - granite; Gd -granodiorite; Q-Mnz - quartz monzonite; </t>
  </si>
  <si>
    <r>
      <t>Eu/Eu* = Eu</t>
    </r>
    <r>
      <rPr>
        <vertAlign val="subscript"/>
        <sz val="12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>/(Sm</t>
    </r>
    <r>
      <rPr>
        <vertAlign val="subscript"/>
        <sz val="12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>*Gd</t>
    </r>
    <r>
      <rPr>
        <vertAlign val="subscript"/>
        <sz val="12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>)</t>
    </r>
    <r>
      <rPr>
        <vertAlign val="superscript"/>
        <sz val="12"/>
        <rFont val="Times New Roman"/>
        <family val="1"/>
        <charset val="204"/>
      </rPr>
      <t xml:space="preserve">1/2 </t>
    </r>
    <r>
      <rPr>
        <sz val="12"/>
        <rFont val="Times New Roman"/>
        <family val="1"/>
        <charset val="204"/>
      </rPr>
      <t/>
    </r>
  </si>
  <si>
    <r>
      <t>NK/A = (Na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 + K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O) /Al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mol.</t>
    </r>
  </si>
  <si>
    <r>
      <t>A/CNK = Al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/(CaO+Na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O+K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O), mol.</t>
    </r>
  </si>
  <si>
    <r>
      <t>Fe# = FeO</t>
    </r>
    <r>
      <rPr>
        <vertAlign val="superscript"/>
        <sz val="12"/>
        <rFont val="Times New Roman"/>
        <family val="1"/>
        <charset val="204"/>
      </rPr>
      <t>tot</t>
    </r>
    <r>
      <rPr>
        <sz val="12"/>
        <rFont val="Times New Roman"/>
        <family val="1"/>
        <charset val="204"/>
      </rPr>
      <t>/(FeO</t>
    </r>
    <r>
      <rPr>
        <vertAlign val="superscript"/>
        <sz val="12"/>
        <rFont val="Times New Roman"/>
        <family val="1"/>
        <charset val="204"/>
      </rPr>
      <t>tot</t>
    </r>
    <r>
      <rPr>
        <sz val="12"/>
        <rFont val="Times New Roman"/>
        <family val="1"/>
        <charset val="204"/>
      </rPr>
      <t>+MgO), mol.</t>
    </r>
  </si>
  <si>
    <t>Section I - Vitim</t>
  </si>
  <si>
    <t>Section II - Severo-Muisk</t>
  </si>
  <si>
    <t>Section III - East Baikal</t>
  </si>
  <si>
    <t>Section IV - Kurba-Turkinskiy basin</t>
  </si>
  <si>
    <t>Table 2S. Results of U-Pb isotopic dating of zircons (LA-ICP-MS) from granitoids of Transbaikalia.</t>
  </si>
  <si>
    <t>ratio</t>
  </si>
  <si>
    <t>age</t>
  </si>
  <si>
    <t>#</t>
  </si>
  <si>
    <t>Th/U</t>
  </si>
  <si>
    <r>
      <rPr>
        <b/>
        <vertAlign val="superscript"/>
        <sz val="11"/>
        <rFont val="Calibri"/>
        <family val="2"/>
        <charset val="204"/>
        <scheme val="minor"/>
      </rPr>
      <t>238</t>
    </r>
    <r>
      <rPr>
        <b/>
        <sz val="11"/>
        <rFont val="Calibri"/>
        <family val="2"/>
        <charset val="204"/>
        <scheme val="minor"/>
      </rPr>
      <t>U/</t>
    </r>
    <r>
      <rPr>
        <b/>
        <vertAlign val="superscript"/>
        <sz val="11"/>
        <rFont val="Calibri"/>
        <family val="2"/>
        <charset val="204"/>
        <scheme val="minor"/>
      </rPr>
      <t>206</t>
    </r>
    <r>
      <rPr>
        <b/>
        <sz val="11"/>
        <rFont val="Calibri"/>
        <family val="2"/>
        <charset val="204"/>
        <scheme val="minor"/>
      </rPr>
      <t>Pb</t>
    </r>
  </si>
  <si>
    <t>1σ</t>
  </si>
  <si>
    <r>
      <rPr>
        <b/>
        <vertAlign val="superscript"/>
        <sz val="11"/>
        <rFont val="Calibri"/>
        <family val="2"/>
        <charset val="204"/>
        <scheme val="minor"/>
      </rPr>
      <t>207</t>
    </r>
    <r>
      <rPr>
        <b/>
        <sz val="11"/>
        <rFont val="Calibri"/>
        <family val="2"/>
        <charset val="204"/>
        <scheme val="minor"/>
      </rPr>
      <t>Pb/</t>
    </r>
    <r>
      <rPr>
        <b/>
        <vertAlign val="superscript"/>
        <sz val="11"/>
        <rFont val="Calibri"/>
        <family val="2"/>
        <charset val="204"/>
        <scheme val="minor"/>
      </rPr>
      <t>206</t>
    </r>
    <r>
      <rPr>
        <b/>
        <sz val="11"/>
        <rFont val="Calibri"/>
        <family val="2"/>
        <charset val="204"/>
        <scheme val="minor"/>
      </rPr>
      <t>Pb</t>
    </r>
  </si>
  <si>
    <r>
      <rPr>
        <b/>
        <vertAlign val="superscript"/>
        <sz val="11"/>
        <rFont val="Calibri"/>
        <family val="2"/>
        <charset val="204"/>
        <scheme val="minor"/>
      </rPr>
      <t>207</t>
    </r>
    <r>
      <rPr>
        <b/>
        <sz val="11"/>
        <rFont val="Calibri"/>
        <family val="2"/>
        <charset val="204"/>
        <scheme val="minor"/>
      </rPr>
      <t>Pb/</t>
    </r>
    <r>
      <rPr>
        <b/>
        <vertAlign val="superscript"/>
        <sz val="11"/>
        <rFont val="Calibri"/>
        <family val="2"/>
        <charset val="204"/>
        <scheme val="minor"/>
      </rPr>
      <t>235</t>
    </r>
    <r>
      <rPr>
        <b/>
        <sz val="11"/>
        <rFont val="Calibri"/>
        <family val="2"/>
        <charset val="204"/>
        <scheme val="minor"/>
      </rPr>
      <t>U</t>
    </r>
  </si>
  <si>
    <r>
      <rPr>
        <b/>
        <vertAlign val="superscript"/>
        <sz val="11"/>
        <rFont val="Calibri"/>
        <family val="2"/>
        <charset val="204"/>
        <scheme val="minor"/>
      </rPr>
      <t>206</t>
    </r>
    <r>
      <rPr>
        <b/>
        <sz val="11"/>
        <rFont val="Calibri"/>
        <family val="2"/>
        <charset val="204"/>
        <scheme val="minor"/>
      </rPr>
      <t>Pb/</t>
    </r>
    <r>
      <rPr>
        <b/>
        <vertAlign val="superscript"/>
        <sz val="11"/>
        <rFont val="Calibri"/>
        <family val="2"/>
        <charset val="204"/>
        <scheme val="minor"/>
      </rPr>
      <t>238</t>
    </r>
    <r>
      <rPr>
        <b/>
        <sz val="11"/>
        <rFont val="Calibri"/>
        <family val="2"/>
        <charset val="204"/>
        <scheme val="minor"/>
      </rPr>
      <t>U</t>
    </r>
  </si>
  <si>
    <t>RHO</t>
  </si>
  <si>
    <r>
      <rPr>
        <b/>
        <vertAlign val="superscript"/>
        <sz val="11"/>
        <rFont val="Calibri"/>
        <family val="2"/>
        <charset val="204"/>
        <scheme val="minor"/>
      </rPr>
      <t>208</t>
    </r>
    <r>
      <rPr>
        <b/>
        <sz val="11"/>
        <rFont val="Calibri"/>
        <family val="2"/>
        <charset val="204"/>
        <scheme val="minor"/>
      </rPr>
      <t>Pb/</t>
    </r>
    <r>
      <rPr>
        <b/>
        <vertAlign val="superscript"/>
        <sz val="11"/>
        <rFont val="Calibri"/>
        <family val="2"/>
        <charset val="204"/>
        <scheme val="minor"/>
      </rPr>
      <t>232</t>
    </r>
    <r>
      <rPr>
        <b/>
        <sz val="11"/>
        <rFont val="Calibri"/>
        <family val="2"/>
        <charset val="204"/>
        <scheme val="minor"/>
      </rPr>
      <t>Th</t>
    </r>
  </si>
  <si>
    <r>
      <rPr>
        <b/>
        <vertAlign val="superscript"/>
        <sz val="11"/>
        <rFont val="Calibri"/>
        <family val="2"/>
        <charset val="204"/>
        <scheme val="minor"/>
      </rPr>
      <t>207</t>
    </r>
    <r>
      <rPr>
        <b/>
        <sz val="11"/>
        <rFont val="Calibri"/>
        <family val="2"/>
        <charset val="204"/>
        <scheme val="minor"/>
      </rPr>
      <t>PbCorr</t>
    </r>
  </si>
  <si>
    <t>ppm</t>
  </si>
  <si>
    <t>abs</t>
  </si>
  <si>
    <t>VT-01-19</t>
  </si>
  <si>
    <t>Bt-granite</t>
  </si>
  <si>
    <t>VT-03-19</t>
  </si>
  <si>
    <t>Porphyritic (Kfs) Bt-granite</t>
  </si>
  <si>
    <t>VT-08/1-19</t>
  </si>
  <si>
    <t>Qtz-monzonite (Amph-Bt)</t>
  </si>
  <si>
    <t>KM-13-15</t>
  </si>
  <si>
    <t xml:space="preserve">Bt-leukogranite </t>
  </si>
  <si>
    <t>KM-14-15</t>
  </si>
  <si>
    <r>
      <rPr>
        <b/>
        <sz val="11"/>
        <rFont val="Calibri"/>
        <family val="2"/>
        <charset val="204"/>
        <scheme val="minor"/>
      </rPr>
      <t>Bt-granite</t>
    </r>
    <r>
      <rPr>
        <sz val="11"/>
        <rFont val="Calibri"/>
        <family val="2"/>
        <charset val="204"/>
        <scheme val="minor"/>
      </rPr>
      <t xml:space="preserve"> </t>
    </r>
  </si>
  <si>
    <t>KM-16-15</t>
  </si>
  <si>
    <t xml:space="preserve">Porphyritic (Kfs) Amph-Bt-granodiorite </t>
  </si>
  <si>
    <t xml:space="preserve">Amph-Bt-gneissic-granite </t>
  </si>
  <si>
    <t>Table 3S. Lu–Hf isotope results of zircons from granitoid of the Angara-Vitim Batholith, Russia.</t>
  </si>
  <si>
    <t>Sample</t>
  </si>
  <si>
    <t>Age, Ma</t>
  </si>
  <si>
    <r>
      <t>176</t>
    </r>
    <r>
      <rPr>
        <b/>
        <sz val="12"/>
        <rFont val="Times New Roman"/>
        <family val="1"/>
        <charset val="204"/>
      </rPr>
      <t>Lu/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</t>
    </r>
  </si>
  <si>
    <r>
      <t>176</t>
    </r>
    <r>
      <rPr>
        <b/>
        <sz val="12"/>
        <rFont val="Times New Roman"/>
        <family val="1"/>
        <charset val="204"/>
      </rPr>
      <t>Hf/</t>
    </r>
    <r>
      <rPr>
        <b/>
        <vertAlign val="superscript"/>
        <sz val="12"/>
        <rFont val="Times New Roman"/>
        <family val="1"/>
        <charset val="204"/>
      </rPr>
      <t>177</t>
    </r>
    <r>
      <rPr>
        <b/>
        <sz val="12"/>
        <rFont val="Times New Roman"/>
        <family val="1"/>
        <charset val="204"/>
      </rPr>
      <t>Hf</t>
    </r>
  </si>
  <si>
    <t>TDM(Ga)</t>
  </si>
  <si>
    <t>f(Lu/Hf)</t>
  </si>
  <si>
    <t>εHf(0)</t>
  </si>
  <si>
    <r>
      <t>ε</t>
    </r>
    <r>
      <rPr>
        <b/>
        <vertAlign val="subscript"/>
        <sz val="12"/>
        <rFont val="Times New Roman"/>
        <family val="1"/>
        <charset val="204"/>
      </rPr>
      <t>Hf</t>
    </r>
    <r>
      <rPr>
        <b/>
        <sz val="12"/>
        <rFont val="Times New Roman"/>
        <family val="1"/>
        <charset val="204"/>
      </rPr>
      <t>(t)</t>
    </r>
  </si>
  <si>
    <r>
      <t>T</t>
    </r>
    <r>
      <rPr>
        <b/>
        <vertAlign val="subscript"/>
        <sz val="12"/>
        <rFont val="Times New Roman"/>
        <family val="1"/>
        <charset val="204"/>
      </rPr>
      <t>DM2</t>
    </r>
    <r>
      <rPr>
        <b/>
        <sz val="12"/>
        <rFont val="Times New Roman"/>
        <family val="1"/>
        <charset val="204"/>
      </rPr>
      <t>, Ga</t>
    </r>
  </si>
  <si>
    <t>Km-02-15, Bt-granite</t>
  </si>
  <si>
    <t>KM-02-15-7</t>
  </si>
  <si>
    <t>KM-02-15-8</t>
  </si>
  <si>
    <t>KM-02-15-3</t>
  </si>
  <si>
    <t>KM-02-15-4</t>
  </si>
  <si>
    <t>KM-02-15-2</t>
  </si>
  <si>
    <t>KM-02-15-9</t>
  </si>
  <si>
    <t>KM-02-15-6</t>
  </si>
  <si>
    <t>KM-02-15-5</t>
  </si>
  <si>
    <t>Mean</t>
  </si>
  <si>
    <r>
      <t>fcc=-0.72;f</t>
    </r>
    <r>
      <rPr>
        <vertAlign val="subscript"/>
        <sz val="12"/>
        <rFont val="Times New Roman"/>
        <family val="1"/>
        <charset val="204"/>
      </rPr>
      <t>DM</t>
    </r>
    <r>
      <rPr>
        <sz val="12"/>
        <color theme="1"/>
        <rFont val="Times New Roman"/>
        <family val="1"/>
        <charset val="204"/>
      </rPr>
      <t>=0.16</t>
    </r>
  </si>
  <si>
    <t>Km-04-15, Amph-granosyenite</t>
  </si>
  <si>
    <t>KM-04-15-1</t>
  </si>
  <si>
    <t>KM-04-15-2</t>
  </si>
  <si>
    <t>KM-04-15-3</t>
  </si>
  <si>
    <t>KM-04-15-7</t>
  </si>
  <si>
    <t>KM-04-15-15</t>
  </si>
  <si>
    <t>KM-04-15-9</t>
  </si>
  <si>
    <t>KM-04-15-4</t>
  </si>
  <si>
    <t>KM-04-15-8</t>
  </si>
  <si>
    <t>KM-04-15-5</t>
  </si>
  <si>
    <t>KM-04-15-10</t>
  </si>
  <si>
    <t>KM-04-15-14</t>
  </si>
  <si>
    <t>KM-04-15-13</t>
  </si>
  <si>
    <t>KM-04-15-11</t>
  </si>
  <si>
    <t>KM-04-15-6</t>
  </si>
  <si>
    <t>KM-04-15-12</t>
  </si>
  <si>
    <t>KM-04-15-16</t>
  </si>
  <si>
    <t>fcc=-0.72;fDM=0.16</t>
  </si>
  <si>
    <t>Km-07-15, Bt-granite</t>
  </si>
  <si>
    <t>KM-07-15-1</t>
  </si>
  <si>
    <t>KM-07-15-15</t>
  </si>
  <si>
    <t>KM-07-15-12</t>
  </si>
  <si>
    <t>KM-07-15-16</t>
  </si>
  <si>
    <t>KM-07-15-17</t>
  </si>
  <si>
    <t>KM-07-15-5</t>
  </si>
  <si>
    <t>KM-07-15-9</t>
  </si>
  <si>
    <t>KM-07-15-4</t>
  </si>
  <si>
    <t>KM-07-15-10</t>
  </si>
  <si>
    <t>KM-07-15-13</t>
  </si>
  <si>
    <t>KM-07-15-2</t>
  </si>
  <si>
    <t>KM-07-15-14</t>
  </si>
  <si>
    <t>KM-07-15-3</t>
  </si>
  <si>
    <t>KM-07-15-7</t>
  </si>
  <si>
    <t>KM-07-15-8</t>
  </si>
  <si>
    <t>KM-07-15-6</t>
  </si>
  <si>
    <t>KM-07-15-11</t>
  </si>
  <si>
    <t xml:space="preserve">Vt-01-19, Bt-granite </t>
  </si>
  <si>
    <t>VT-01-19-1</t>
  </si>
  <si>
    <t>VT-01-19-10</t>
  </si>
  <si>
    <t>VT-01-19-2</t>
  </si>
  <si>
    <t>VT-01-19-8</t>
  </si>
  <si>
    <t>VT-01-19-9</t>
  </si>
  <si>
    <t>VT-01-19-3</t>
  </si>
  <si>
    <t>VT-01-19-4</t>
  </si>
  <si>
    <t>VT-01-19-5</t>
  </si>
  <si>
    <t>VT-01-19-7</t>
  </si>
  <si>
    <t>VT-01-19-11</t>
  </si>
  <si>
    <t>VT-01-19-13</t>
  </si>
  <si>
    <t>VT-01-19-12</t>
  </si>
  <si>
    <t>VT-01-19-6</t>
  </si>
  <si>
    <t>VT-01-19-14</t>
  </si>
  <si>
    <t xml:space="preserve">Vt-03-19, Porphyritic (Kfs) Bt-granite </t>
  </si>
  <si>
    <t>Vt-03-19-1</t>
  </si>
  <si>
    <t>Vt-03-19-5</t>
  </si>
  <si>
    <t>Vt-03-19-15</t>
  </si>
  <si>
    <t>Vt-03-19-9</t>
  </si>
  <si>
    <t>Vt-03-19-13</t>
  </si>
  <si>
    <t>Vt-03-19-12</t>
  </si>
  <si>
    <t>Vt-03-19-6</t>
  </si>
  <si>
    <t>Vt-03-19-4</t>
  </si>
  <si>
    <t>Vt-03-19-11</t>
  </si>
  <si>
    <t>Vt-03-19-3</t>
  </si>
  <si>
    <t>Vt-03-19-10</t>
  </si>
  <si>
    <t>Vt-03-19-14</t>
  </si>
  <si>
    <t>Vt-03-19-8</t>
  </si>
  <si>
    <t>Vt-03-19-2</t>
  </si>
  <si>
    <t>Vt-03-19-7</t>
  </si>
  <si>
    <t>Vt-08-19, Qtz-monzonite</t>
  </si>
  <si>
    <t>VT-08-19-1</t>
    <phoneticPr fontId="0" type="noConversion"/>
  </si>
  <si>
    <t>VT-08-19-4</t>
  </si>
  <si>
    <t>VT-08-19-5</t>
  </si>
  <si>
    <t>VT-08-19-3</t>
  </si>
  <si>
    <t>VT-08-19-2</t>
    <phoneticPr fontId="0" type="noConversion"/>
  </si>
  <si>
    <t xml:space="preserve">TE-65a-20, Porphyritic (Kfs) Bt-granodiorite </t>
  </si>
  <si>
    <t>TE-65a-20-1</t>
  </si>
  <si>
    <t>TE-65a-20-6</t>
  </si>
  <si>
    <t>TE-65a-20-5</t>
  </si>
  <si>
    <t>TE-65a-20-12</t>
  </si>
  <si>
    <t>TE-65a-20-14</t>
  </si>
  <si>
    <t>TE-65a-20-9</t>
  </si>
  <si>
    <t>TE-65a-20-13</t>
  </si>
  <si>
    <t>TE-65a-20-2</t>
  </si>
  <si>
    <t>TE-65a-20-4</t>
  </si>
  <si>
    <t>TE-65a-20-7</t>
  </si>
  <si>
    <t>TE-65a-20-10</t>
  </si>
  <si>
    <t>TE-65a-20-8</t>
  </si>
  <si>
    <t>TE-65a-20-3</t>
  </si>
  <si>
    <t>TE-65a-20-11</t>
  </si>
  <si>
    <t>TE-65a-20-15</t>
  </si>
  <si>
    <t xml:space="preserve">TE-67-20, Bt-gneissic-granite </t>
  </si>
  <si>
    <t>TE-67-20-1</t>
    <phoneticPr fontId="0" type="noConversion"/>
  </si>
  <si>
    <t>TE-67-20-4</t>
  </si>
  <si>
    <t>TE-67-20-7</t>
  </si>
  <si>
    <t>TE-67-20-13</t>
  </si>
  <si>
    <t>TE-67-20-12</t>
  </si>
  <si>
    <t>TE-67-20-11</t>
  </si>
  <si>
    <t>TE-67-20-2</t>
    <phoneticPr fontId="0" type="noConversion"/>
  </si>
  <si>
    <t>TE-67-20-6</t>
  </si>
  <si>
    <t>TE-67-20-5</t>
  </si>
  <si>
    <t>TE-67-20-9</t>
  </si>
  <si>
    <t>TE-67-20-8</t>
  </si>
  <si>
    <t>TE-67-20-15</t>
  </si>
  <si>
    <t>TE-67-20-10</t>
  </si>
  <si>
    <t>TE-67-20-14</t>
  </si>
  <si>
    <t>TE-67-20-3</t>
  </si>
  <si>
    <t xml:space="preserve">TE-64/1a-20, Bt-gneissic-granite </t>
  </si>
  <si>
    <t>TE-64-1a-20R-03</t>
  </si>
  <si>
    <t>TE-64-1a-20R-10</t>
  </si>
  <si>
    <t>TE-64-1a-20R-02</t>
  </si>
  <si>
    <t>TE-64-1a-20R-01</t>
  </si>
  <si>
    <t>TE-64-1a-20R-12</t>
  </si>
  <si>
    <t>TE-64-1a-20R-09</t>
  </si>
  <si>
    <t>TE-64-1a-20R-13</t>
  </si>
  <si>
    <t>TE-64-1a-20R-05</t>
  </si>
  <si>
    <t>TE-64-1a-20R-11</t>
  </si>
  <si>
    <t>TE-64-1a-20R-06</t>
  </si>
  <si>
    <t>TE-64-1a-20R-14</t>
  </si>
  <si>
    <t>TE-64-1a-20R-07</t>
  </si>
  <si>
    <t>TE-64-1a-20R-04</t>
  </si>
  <si>
    <t>TE-64-1a-20R-15</t>
  </si>
  <si>
    <t>TE-64-1a-20R-08</t>
  </si>
  <si>
    <t>n = 6</t>
  </si>
  <si>
    <t>BG-01-15,  Bt-gneissic-granite</t>
  </si>
  <si>
    <t>BG-01-15-9</t>
  </si>
  <si>
    <t>BG-01-15-12</t>
  </si>
  <si>
    <t>BG-01-15-5</t>
  </si>
  <si>
    <t>BG-01-15-3</t>
  </si>
  <si>
    <t>BG-01-15-11</t>
  </si>
  <si>
    <t>BG-01-15-8</t>
  </si>
  <si>
    <t>BG-01-15-6</t>
  </si>
  <si>
    <t>BG-01-15-4</t>
  </si>
  <si>
    <t>BG-01-15-10</t>
  </si>
  <si>
    <t>BG-01-15-7</t>
  </si>
  <si>
    <t>BG-01-15-2</t>
  </si>
  <si>
    <t>BG-01-15-1</t>
  </si>
  <si>
    <t>BG-03-15,  Bt-granite</t>
  </si>
  <si>
    <t>BG-03-15-11</t>
  </si>
  <si>
    <t>BG-03-15-7</t>
  </si>
  <si>
    <t>BG-03-15-10</t>
  </si>
  <si>
    <t>BG-03-15-8</t>
  </si>
  <si>
    <t>BG-03-15-3</t>
  </si>
  <si>
    <t>BG-03-15-4</t>
  </si>
  <si>
    <t>BG-03-15-5</t>
  </si>
  <si>
    <t>BG-03-15-12</t>
  </si>
  <si>
    <t>BG-03-15-2</t>
  </si>
  <si>
    <t>BG-03-15-9</t>
  </si>
  <si>
    <t>BG-03-15-1</t>
  </si>
  <si>
    <t>BG-03-15-6</t>
  </si>
  <si>
    <t>BG-04-15, Bt-gneissic-granite</t>
  </si>
  <si>
    <t>BG-04-15-4</t>
  </si>
  <si>
    <t>BG-04-15-5</t>
  </si>
  <si>
    <t>BG-04-15-7</t>
  </si>
  <si>
    <t>BG-04-15-1</t>
  </si>
  <si>
    <t>\BG-04-15-12</t>
  </si>
  <si>
    <t>BG-04-15-9</t>
  </si>
  <si>
    <t>BG-04-15-8</t>
  </si>
  <si>
    <t>BG-04-15-6</t>
  </si>
  <si>
    <t>BG-04-15-3</t>
  </si>
  <si>
    <t>BG-04-15-2</t>
  </si>
  <si>
    <t>BG-04-15-10</t>
  </si>
  <si>
    <t>BG-04-15-11</t>
  </si>
  <si>
    <t>BG-04/3-15, Bt-leucogranite</t>
  </si>
  <si>
    <t>BG-04/3-15-2</t>
  </si>
  <si>
    <t>BG-04/3-15-12</t>
  </si>
  <si>
    <t>BG-04/3-15-10</t>
  </si>
  <si>
    <t>BG-04/3-15-4</t>
  </si>
  <si>
    <t>BG-04/3-15-1</t>
  </si>
  <si>
    <t>BG-04/3-15-11</t>
  </si>
  <si>
    <t>BG-04/3-15-9</t>
  </si>
  <si>
    <t>BG-04/3-15-6</t>
  </si>
  <si>
    <t>BG-04/3-15-7</t>
  </si>
  <si>
    <t>BG-04/3-15-3</t>
  </si>
  <si>
    <t>BG-04/3-15-5</t>
  </si>
  <si>
    <t>BG-04/3-15-8</t>
  </si>
  <si>
    <t>BG-05-15, Qtz-syenite</t>
  </si>
  <si>
    <t>BG-05-15-12</t>
  </si>
  <si>
    <t>BG-05-15-6</t>
  </si>
  <si>
    <t>BG-05-15-9</t>
  </si>
  <si>
    <t>BG-05-15-7</t>
  </si>
  <si>
    <t>BG-05-15-11</t>
  </si>
  <si>
    <t>BG-05-15-1</t>
  </si>
  <si>
    <t>BG-05-15-2</t>
  </si>
  <si>
    <t>BG-05-15-10</t>
  </si>
  <si>
    <t>BG-05-15-8</t>
  </si>
  <si>
    <t>BG-05-15-4</t>
  </si>
  <si>
    <t>BG-05-15-5</t>
  </si>
  <si>
    <t>BG-05-15-3</t>
  </si>
  <si>
    <t>BG-06-15, Qtz-monzonite</t>
  </si>
  <si>
    <t>BG-06-15-9</t>
  </si>
  <si>
    <t>BG-06-15-11</t>
  </si>
  <si>
    <t>BG-06-15-12</t>
  </si>
  <si>
    <t>BG-06-15-5</t>
  </si>
  <si>
    <t>BG-06-15-7</t>
  </si>
  <si>
    <t>BG-06-15-3</t>
  </si>
  <si>
    <t>BG-06-15-1</t>
  </si>
  <si>
    <t>BG-06-15-6</t>
  </si>
  <si>
    <t>BG-06-15-4</t>
  </si>
  <si>
    <t>BG-06-15-8</t>
  </si>
  <si>
    <t>BG-06-15-10</t>
  </si>
  <si>
    <t>BG-06-15-2</t>
  </si>
  <si>
    <t>BG-07-15, Qtz-monzonite</t>
  </si>
  <si>
    <t>BG-07-15-12</t>
  </si>
  <si>
    <t>BG-07-15-11</t>
  </si>
  <si>
    <t>BG-07-15-8</t>
  </si>
  <si>
    <t>BG-07-15-5</t>
  </si>
  <si>
    <t>BG-07-15-2</t>
  </si>
  <si>
    <t>BG-07-15-9</t>
  </si>
  <si>
    <t>BG-07-15-4</t>
  </si>
  <si>
    <t>BG-07-15-7</t>
  </si>
  <si>
    <t>BG-07-15-6</t>
  </si>
  <si>
    <t>BG-07-15-10</t>
  </si>
  <si>
    <t>BG-07-15-1</t>
  </si>
  <si>
    <t>BG-07-15-3</t>
  </si>
  <si>
    <t>Km-11-15, Bt-gneissic-granite</t>
  </si>
  <si>
    <t>Km-11-15-4</t>
  </si>
  <si>
    <t>Km-11-15-7</t>
  </si>
  <si>
    <t>Km-11-15-9</t>
  </si>
  <si>
    <t>Km-11-15-8</t>
  </si>
  <si>
    <t>Km-11-15-10</t>
  </si>
  <si>
    <t>Km-11-15-11</t>
  </si>
  <si>
    <t>Km-11-15-5</t>
  </si>
  <si>
    <t>Km-11-15-3</t>
  </si>
  <si>
    <t>Km-11-15-12</t>
  </si>
  <si>
    <t>Km-11-15-1</t>
  </si>
  <si>
    <t>Km-11-15-6</t>
  </si>
  <si>
    <t>Km-11-15-2</t>
  </si>
  <si>
    <t>n = 7</t>
  </si>
  <si>
    <t>Km-12-15, Bt-gneissic-granite</t>
  </si>
  <si>
    <t>Km-12-15-16</t>
  </si>
  <si>
    <t>Km-12-15-12</t>
  </si>
  <si>
    <t>Km-12-15-7</t>
  </si>
  <si>
    <t>Km-12-15-11</t>
  </si>
  <si>
    <t>Km-12-15-6</t>
  </si>
  <si>
    <t>Km-12-15-15</t>
  </si>
  <si>
    <t>Km-12-15-5</t>
  </si>
  <si>
    <t>Km-12-15-8</t>
  </si>
  <si>
    <t>Km-12-15-1</t>
  </si>
  <si>
    <t>Km-12-15-3</t>
  </si>
  <si>
    <t>Km-12-15-9</t>
  </si>
  <si>
    <t>Km-12-15-13</t>
  </si>
  <si>
    <t>Km-12-15-10</t>
  </si>
  <si>
    <t>Km-12-15-14</t>
  </si>
  <si>
    <t>Km-12-15-2</t>
  </si>
  <si>
    <t>n = 4</t>
  </si>
  <si>
    <t>Sr-14-6, peralkaline granite</t>
  </si>
  <si>
    <t>Sr-14-6-9</t>
  </si>
  <si>
    <t>Sr-14-6-4</t>
  </si>
  <si>
    <t>Sr-14-6-16</t>
  </si>
  <si>
    <t>Sr-14-6-3</t>
  </si>
  <si>
    <t>Sr-14-6-15</t>
  </si>
  <si>
    <t>Sr-14-6-10</t>
  </si>
  <si>
    <t>Sr-14-6-5</t>
  </si>
  <si>
    <t>Sr-14-6-1</t>
  </si>
  <si>
    <t>Sr-14-6-2</t>
  </si>
  <si>
    <t>Sr-14-6-11</t>
  </si>
  <si>
    <t>Sr-14-6-12</t>
  </si>
  <si>
    <t>Sr-14-6-6</t>
  </si>
  <si>
    <t>Sr-14-6-14</t>
  </si>
  <si>
    <t>Sr-14-6-8</t>
  </si>
  <si>
    <t>Sr-14-6-13</t>
  </si>
  <si>
    <t>Sr-14-6-7</t>
  </si>
  <si>
    <t>n = 8</t>
  </si>
  <si>
    <t>Sr-14-12, syenite</t>
  </si>
  <si>
    <t>Sr-14-12-16</t>
  </si>
  <si>
    <t>Sr-14-12-7</t>
  </si>
  <si>
    <t>Sr-14-12-13</t>
  </si>
  <si>
    <t>Sr-14-12-1</t>
  </si>
  <si>
    <t>Sr-14-12-12</t>
  </si>
  <si>
    <t>Sr-14-12-5</t>
  </si>
  <si>
    <t>Sr-14-12-2</t>
  </si>
  <si>
    <t>Sr-14-12-11</t>
  </si>
  <si>
    <t>Sr-14-12-4</t>
  </si>
  <si>
    <t>Sr-14-12-9</t>
  </si>
  <si>
    <t>Sr-14-12-8</t>
  </si>
  <si>
    <t>Sr-14-12-15</t>
  </si>
  <si>
    <t>Sr-14-12-10</t>
  </si>
  <si>
    <t>Sr-14-12-6</t>
  </si>
  <si>
    <t>Sr-14-12-14</t>
  </si>
  <si>
    <t>Sr-14-12-3</t>
  </si>
  <si>
    <t>ZG-03-20, Bt-gneissic-granite</t>
  </si>
  <si>
    <t>ZG-03-20-1</t>
  </si>
  <si>
    <t>ZG-03-20-10</t>
  </si>
  <si>
    <t>ZG-03-20-11</t>
  </si>
  <si>
    <t>ZG-03-20-13</t>
  </si>
  <si>
    <t>ZG-03-20-9</t>
  </si>
  <si>
    <t>ZG-03-20-12</t>
  </si>
  <si>
    <t>ZG-03-20-8</t>
  </si>
  <si>
    <t>ZG-03-20-3</t>
  </si>
  <si>
    <t>ZG-03-20-5</t>
  </si>
  <si>
    <t>ZG-03-20-7</t>
  </si>
  <si>
    <t>ZG-03-20-4</t>
  </si>
  <si>
    <t>ZG-03-20-15</t>
  </si>
  <si>
    <t>ZG-03-20-14</t>
  </si>
  <si>
    <t>ZG-03-20-6</t>
  </si>
  <si>
    <t>ZG-04-20, Bt-leucogranite</t>
  </si>
  <si>
    <t>ZG-04-20-7</t>
  </si>
  <si>
    <t>ZG-04-20-10</t>
  </si>
  <si>
    <t>ZG-04-20-13</t>
  </si>
  <si>
    <t>ZG-04-20-5</t>
  </si>
  <si>
    <t>ZG-04-20-8</t>
  </si>
  <si>
    <t>ZG-04-20-1</t>
  </si>
  <si>
    <t>ZG-04-20-2</t>
  </si>
  <si>
    <t>ZG-04-20-9</t>
  </si>
  <si>
    <t>ZG-04-20-6</t>
  </si>
  <si>
    <t>ZG-04-20-3</t>
  </si>
  <si>
    <t>ZG-04-20-14</t>
  </si>
  <si>
    <t>ZG-04-20-11</t>
  </si>
  <si>
    <t>ZG-04-20-4</t>
  </si>
  <si>
    <t>ZG-04-20-12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</si>
</sst>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0.0000"/>
    <numFmt numFmtId="166" formatCode="0.000000_ "/>
    <numFmt numFmtId="167" formatCode="0.00000"/>
    <numFmt numFmtId="168" formatCode="0.00_ "/>
    <numFmt numFmtId="169" formatCode="0.000000"/>
    <numFmt numFmtId="170" formatCode="0.0000000"/>
    <numFmt numFmtId="171" formatCode="0_ 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vertAlign val="sub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vertAlign val="superscript"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1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 applyFill="1"/>
    <xf numFmtId="1" fontId="2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vertical="center"/>
    </xf>
    <xf numFmtId="1" fontId="2" fillId="0" borderId="3" xfId="0" applyNumberFormat="1" applyFont="1" applyBorder="1"/>
    <xf numFmtId="2" fontId="2" fillId="0" borderId="5" xfId="0" applyNumberFormat="1" applyFont="1" applyBorder="1"/>
    <xf numFmtId="2" fontId="2" fillId="0" borderId="5" xfId="0" applyNumberFormat="1" applyFont="1" applyFill="1" applyBorder="1"/>
    <xf numFmtId="1" fontId="2" fillId="0" borderId="5" xfId="0" applyNumberFormat="1" applyFont="1" applyBorder="1"/>
    <xf numFmtId="164" fontId="2" fillId="0" borderId="5" xfId="0" applyNumberFormat="1" applyFont="1" applyBorder="1"/>
    <xf numFmtId="0" fontId="2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5" fillId="0" borderId="0" xfId="0" applyFont="1" applyAlignment="1"/>
    <xf numFmtId="0" fontId="4" fillId="0" borderId="0" xfId="0" applyFont="1" applyAlignment="1"/>
    <xf numFmtId="2" fontId="2" fillId="0" borderId="0" xfId="0" applyNumberFormat="1" applyFont="1" applyBorder="1"/>
    <xf numFmtId="2" fontId="2" fillId="0" borderId="0" xfId="0" applyNumberFormat="1" applyFont="1" applyFill="1" applyBorder="1"/>
    <xf numFmtId="164" fontId="2" fillId="0" borderId="0" xfId="0" applyNumberFormat="1" applyFont="1" applyBorder="1"/>
    <xf numFmtId="1" fontId="8" fillId="0" borderId="6" xfId="0" applyNumberFormat="1" applyFont="1" applyBorder="1"/>
    <xf numFmtId="1" fontId="8" fillId="0" borderId="3" xfId="0" applyNumberFormat="1" applyFont="1" applyBorder="1"/>
    <xf numFmtId="1" fontId="1" fillId="0" borderId="4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1" fillId="0" borderId="0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0" fontId="9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2" fontId="9" fillId="0" borderId="3" xfId="0" applyNumberFormat="1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center"/>
    </xf>
    <xf numFmtId="0" fontId="9" fillId="0" borderId="5" xfId="0" applyFont="1" applyFill="1" applyBorder="1"/>
    <xf numFmtId="0" fontId="9" fillId="0" borderId="0" xfId="0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1" fontId="12" fillId="0" borderId="0" xfId="0" applyNumberFormat="1" applyFont="1" applyFill="1" applyBorder="1"/>
    <xf numFmtId="0" fontId="12" fillId="0" borderId="5" xfId="0" applyNumberFormat="1" applyFont="1" applyFill="1" applyBorder="1"/>
    <xf numFmtId="164" fontId="12" fillId="0" borderId="0" xfId="0" applyNumberFormat="1" applyFont="1" applyFill="1" applyBorder="1"/>
    <xf numFmtId="165" fontId="12" fillId="0" borderId="0" xfId="0" applyNumberFormat="1" applyFont="1" applyFill="1" applyBorder="1"/>
    <xf numFmtId="0" fontId="0" fillId="0" borderId="5" xfId="0" applyBorder="1"/>
    <xf numFmtId="0" fontId="12" fillId="0" borderId="5" xfId="0" applyFont="1" applyFill="1" applyBorder="1"/>
    <xf numFmtId="0" fontId="12" fillId="0" borderId="7" xfId="0" applyNumberFormat="1" applyFont="1" applyFill="1" applyBorder="1"/>
    <xf numFmtId="1" fontId="12" fillId="0" borderId="3" xfId="0" applyNumberFormat="1" applyFont="1" applyFill="1" applyBorder="1"/>
    <xf numFmtId="2" fontId="12" fillId="0" borderId="3" xfId="0" applyNumberFormat="1" applyFont="1" applyFill="1" applyBorder="1"/>
    <xf numFmtId="164" fontId="12" fillId="0" borderId="3" xfId="0" applyNumberFormat="1" applyFont="1" applyFill="1" applyBorder="1"/>
    <xf numFmtId="165" fontId="12" fillId="0" borderId="3" xfId="0" applyNumberFormat="1" applyFont="1" applyFill="1" applyBorder="1"/>
    <xf numFmtId="0" fontId="12" fillId="0" borderId="0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3" fillId="0" borderId="2" xfId="0" applyFont="1" applyFill="1" applyBorder="1" applyAlignment="1">
      <alignment horizontal="right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/>
    <xf numFmtId="0" fontId="2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/>
    <xf numFmtId="0" fontId="14" fillId="0" borderId="0" xfId="0" applyFont="1" applyAlignment="1"/>
    <xf numFmtId="0" fontId="4" fillId="0" borderId="0" xfId="0" applyFont="1"/>
    <xf numFmtId="0" fontId="4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vertical="center"/>
    </xf>
    <xf numFmtId="168" fontId="18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/>
    </xf>
    <xf numFmtId="16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8" fontId="19" fillId="0" borderId="0" xfId="0" applyNumberFormat="1" applyFont="1" applyAlignment="1">
      <alignment vertical="center"/>
    </xf>
    <xf numFmtId="169" fontId="4" fillId="0" borderId="0" xfId="0" applyNumberFormat="1" applyFont="1" applyAlignment="1">
      <alignment horizontal="right"/>
    </xf>
    <xf numFmtId="170" fontId="4" fillId="0" borderId="0" xfId="0" applyNumberFormat="1" applyFont="1" applyFill="1" applyBorder="1" applyAlignment="1">
      <alignment horizontal="right" vertical="center"/>
    </xf>
    <xf numFmtId="168" fontId="14" fillId="0" borderId="0" xfId="0" applyNumberFormat="1" applyFont="1" applyAlignment="1"/>
    <xf numFmtId="0" fontId="4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168" fontId="18" fillId="0" borderId="0" xfId="0" applyNumberFormat="1" applyFont="1" applyAlignment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168" fontId="19" fillId="0" borderId="0" xfId="0" applyNumberFormat="1" applyFont="1" applyBorder="1" applyAlignment="1">
      <alignment vertical="center"/>
    </xf>
    <xf numFmtId="166" fontId="17" fillId="0" borderId="0" xfId="0" applyNumberFormat="1" applyFont="1" applyFill="1" applyBorder="1" applyAlignment="1">
      <alignment horizontal="right" vertical="center"/>
    </xf>
    <xf numFmtId="167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right"/>
    </xf>
    <xf numFmtId="168" fontId="17" fillId="0" borderId="0" xfId="0" applyNumberFormat="1" applyFont="1" applyFill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" fillId="0" borderId="0" xfId="0" applyFont="1" applyFill="1" applyAlignment="1"/>
    <xf numFmtId="168" fontId="19" fillId="0" borderId="0" xfId="0" applyNumberFormat="1" applyFont="1" applyFill="1" applyAlignment="1">
      <alignment vertical="center"/>
    </xf>
    <xf numFmtId="171" fontId="18" fillId="0" borderId="0" xfId="0" applyNumberFormat="1" applyFont="1" applyAlignment="1"/>
    <xf numFmtId="0" fontId="21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8" fontId="18" fillId="0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right"/>
    </xf>
    <xf numFmtId="168" fontId="14" fillId="0" borderId="0" xfId="0" applyNumberFormat="1" applyFont="1" applyFill="1" applyAlignment="1">
      <alignment vertical="center"/>
    </xf>
    <xf numFmtId="166" fontId="4" fillId="0" borderId="0" xfId="0" applyNumberFormat="1" applyFont="1"/>
    <xf numFmtId="0" fontId="20" fillId="0" borderId="0" xfId="0" applyFont="1"/>
    <xf numFmtId="0" fontId="21" fillId="0" borderId="0" xfId="0" applyFont="1"/>
    <xf numFmtId="168" fontId="14" fillId="0" borderId="0" xfId="0" applyNumberFormat="1" applyFont="1" applyAlignment="1">
      <alignment vertical="center"/>
    </xf>
    <xf numFmtId="0" fontId="14" fillId="0" borderId="0" xfId="0" applyFont="1" applyFill="1"/>
    <xf numFmtId="0" fontId="22" fillId="0" borderId="0" xfId="0" applyFont="1"/>
    <xf numFmtId="166" fontId="22" fillId="0" borderId="0" xfId="0" applyNumberFormat="1" applyFont="1"/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166" fontId="2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166" fontId="22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b="1">
                <a:solidFill>
                  <a:sysClr val="windowText" lastClr="000000"/>
                </a:solidFill>
              </a:rPr>
              <a:t>ε</a:t>
            </a:r>
            <a:r>
              <a:rPr lang="en-US" b="1">
                <a:solidFill>
                  <a:sysClr val="windowText" lastClr="000000"/>
                </a:solidFill>
              </a:rPr>
              <a:t>Hf(t)</a:t>
            </a:r>
            <a:endParaRPr lang="ru-RU" b="1">
              <a:solidFill>
                <a:sysClr val="windowText" lastClr="000000"/>
              </a:solidFill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[1]Лист1!$H$184:$H$195</c:f>
              <c:numCache>
                <c:formatCode>0.00_ </c:formatCode>
                <c:ptCount val="12"/>
                <c:pt idx="0">
                  <c:v>-18.698904314475588</c:v>
                </c:pt>
                <c:pt idx="1">
                  <c:v>-17.332757870898181</c:v>
                </c:pt>
                <c:pt idx="2">
                  <c:v>-16.540103687378171</c:v>
                </c:pt>
                <c:pt idx="3">
                  <c:v>-16.480361982396413</c:v>
                </c:pt>
                <c:pt idx="4">
                  <c:v>-16.191253250566049</c:v>
                </c:pt>
                <c:pt idx="5">
                  <c:v>-15.971902175071587</c:v>
                </c:pt>
                <c:pt idx="6">
                  <c:v>-15.663418911601616</c:v>
                </c:pt>
                <c:pt idx="7">
                  <c:v>-14.779994205204416</c:v>
                </c:pt>
                <c:pt idx="8">
                  <c:v>-14.416690607381886</c:v>
                </c:pt>
                <c:pt idx="9">
                  <c:v>-13.088322555314026</c:v>
                </c:pt>
                <c:pt idx="10">
                  <c:v>-12.653127836989125</c:v>
                </c:pt>
                <c:pt idx="11">
                  <c:v>-6.4443520749434127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5-43D7-B32D-507875BF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489432"/>
        <c:axId val="299488448"/>
      </c:barChart>
      <c:catAx>
        <c:axId val="29948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9488448"/>
        <c:crosses val="autoZero"/>
        <c:auto val="1"/>
        <c:lblAlgn val="ctr"/>
        <c:lblOffset val="100"/>
        <c:noMultiLvlLbl val="0"/>
      </c:catAx>
      <c:valAx>
        <c:axId val="2994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9489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[1]Лист1!$H$91:$H$105</c:f>
              <c:numCache>
                <c:formatCode>0.00_ </c:formatCode>
                <c:ptCount val="15"/>
                <c:pt idx="0">
                  <c:v>-0.99561308525952796</c:v>
                </c:pt>
                <c:pt idx="1">
                  <c:v>5.5926716478836394</c:v>
                </c:pt>
                <c:pt idx="2">
                  <c:v>5.6050963660971282</c:v>
                </c:pt>
                <c:pt idx="3">
                  <c:v>5.8936729526560621</c:v>
                </c:pt>
                <c:pt idx="4">
                  <c:v>6.0660936257544016</c:v>
                </c:pt>
                <c:pt idx="5">
                  <c:v>6.64285712702375</c:v>
                </c:pt>
                <c:pt idx="6">
                  <c:v>6.7549495209695412</c:v>
                </c:pt>
                <c:pt idx="7">
                  <c:v>6.8423847227643053</c:v>
                </c:pt>
                <c:pt idx="8">
                  <c:v>6.867807910531524</c:v>
                </c:pt>
                <c:pt idx="9">
                  <c:v>6.9901410976607634</c:v>
                </c:pt>
                <c:pt idx="10">
                  <c:v>7.0940962345491778</c:v>
                </c:pt>
                <c:pt idx="11">
                  <c:v>7.7417741271775737</c:v>
                </c:pt>
                <c:pt idx="12">
                  <c:v>8.8820018807280423</c:v>
                </c:pt>
                <c:pt idx="13">
                  <c:v>10.608224836287047</c:v>
                </c:pt>
                <c:pt idx="14">
                  <c:v>10.933099091964564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3-4EB5-B5F6-340314AE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46440"/>
        <c:axId val="213747096"/>
      </c:barChart>
      <c:catAx>
        <c:axId val="213746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747096"/>
        <c:crosses val="autoZero"/>
        <c:auto val="1"/>
        <c:lblAlgn val="ctr"/>
        <c:lblOffset val="100"/>
        <c:noMultiLvlLbl val="0"/>
      </c:catAx>
      <c:valAx>
        <c:axId val="21374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746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[1]Лист1!$H$84:$H$88</c:f>
              <c:numCache>
                <c:formatCode>0.00_ </c:formatCode>
                <c:ptCount val="5"/>
                <c:pt idx="0">
                  <c:v>-30.924293151871996</c:v>
                </c:pt>
                <c:pt idx="1">
                  <c:v>-29.137054984950876</c:v>
                </c:pt>
                <c:pt idx="2">
                  <c:v>-28.687550428952818</c:v>
                </c:pt>
                <c:pt idx="3">
                  <c:v>-28.177299028567468</c:v>
                </c:pt>
                <c:pt idx="4">
                  <c:v>-27.582864408843967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0-4120-A9B0-7ED72B1D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4694800"/>
        <c:axId val="694695456"/>
      </c:barChart>
      <c:catAx>
        <c:axId val="69469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4695456"/>
        <c:crosses val="autoZero"/>
        <c:auto val="1"/>
        <c:lblAlgn val="ctr"/>
        <c:lblOffset val="100"/>
        <c:noMultiLvlLbl val="0"/>
      </c:catAx>
      <c:valAx>
        <c:axId val="6946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469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43329889298892982"/>
          <c:y val="4.5598470955210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[1]Лист1!$H$67:$H$81</c:f>
              <c:numCache>
                <c:formatCode>0.00_ </c:formatCode>
                <c:ptCount val="15"/>
                <c:pt idx="0">
                  <c:v>-29.282658572782424</c:v>
                </c:pt>
                <c:pt idx="1">
                  <c:v>-30.349015614148115</c:v>
                </c:pt>
                <c:pt idx="2">
                  <c:v>-29.39743795745602</c:v>
                </c:pt>
                <c:pt idx="3">
                  <c:v>-29.363212666907405</c:v>
                </c:pt>
                <c:pt idx="4">
                  <c:v>-29.279901319014549</c:v>
                </c:pt>
                <c:pt idx="5">
                  <c:v>-29.056346478372649</c:v>
                </c:pt>
                <c:pt idx="6">
                  <c:v>-29.030821400946479</c:v>
                </c:pt>
                <c:pt idx="7">
                  <c:v>-29.0252640124123</c:v>
                </c:pt>
                <c:pt idx="8">
                  <c:v>-28.540976923840748</c:v>
                </c:pt>
                <c:pt idx="9">
                  <c:v>-28.382183960489535</c:v>
                </c:pt>
                <c:pt idx="10">
                  <c:v>-28.156124295878051</c:v>
                </c:pt>
                <c:pt idx="11">
                  <c:v>-28.081257543973667</c:v>
                </c:pt>
                <c:pt idx="12">
                  <c:v>-27.930484116603051</c:v>
                </c:pt>
                <c:pt idx="13">
                  <c:v>-27.494034010215124</c:v>
                </c:pt>
                <c:pt idx="14">
                  <c:v>-21.322151407689596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E-4927-90D6-8571AE5A8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81208"/>
        <c:axId val="213781864"/>
      </c:barChart>
      <c:catAx>
        <c:axId val="21378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781864"/>
        <c:crosses val="autoZero"/>
        <c:auto val="1"/>
        <c:lblAlgn val="ctr"/>
        <c:lblOffset val="100"/>
        <c:noMultiLvlLbl val="0"/>
      </c:catAx>
      <c:valAx>
        <c:axId val="21378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781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[1]Лист1!$H$51:$H$63</c:f>
              <c:numCache>
                <c:formatCode>0.00_ </c:formatCode>
                <c:ptCount val="13"/>
                <c:pt idx="0">
                  <c:v>-28.530295277890744</c:v>
                </c:pt>
                <c:pt idx="1">
                  <c:v>-43.085351068838492</c:v>
                </c:pt>
                <c:pt idx="2">
                  <c:v>-29.708812422188558</c:v>
                </c:pt>
                <c:pt idx="3">
                  <c:v>-28.999081064967022</c:v>
                </c:pt>
                <c:pt idx="4">
                  <c:v>-28.753198018603825</c:v>
                </c:pt>
                <c:pt idx="5">
                  <c:v>-28.742206080956969</c:v>
                </c:pt>
                <c:pt idx="6">
                  <c:v>-27.934205325108209</c:v>
                </c:pt>
                <c:pt idx="7">
                  <c:v>-27.469443133020299</c:v>
                </c:pt>
                <c:pt idx="8">
                  <c:v>-27.097643578150596</c:v>
                </c:pt>
                <c:pt idx="9">
                  <c:v>-26.655059039976138</c:v>
                </c:pt>
                <c:pt idx="10">
                  <c:v>-26.048446975564367</c:v>
                </c:pt>
                <c:pt idx="11">
                  <c:v>-24.870964495286223</c:v>
                </c:pt>
                <c:pt idx="12">
                  <c:v>-24.002767982473834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A-4DD5-B86D-3DFA1F27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046272"/>
        <c:axId val="714046600"/>
      </c:barChart>
      <c:catAx>
        <c:axId val="7140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046600"/>
        <c:crosses val="autoZero"/>
        <c:auto val="1"/>
        <c:lblAlgn val="ctr"/>
        <c:lblOffset val="100"/>
        <c:noMultiLvlLbl val="0"/>
      </c:catAx>
      <c:valAx>
        <c:axId val="714046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0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effectLst/>
              </a:rPr>
              <a:t>ε</a:t>
            </a:r>
            <a:r>
              <a:rPr lang="en-US" sz="1200" b="1" i="0" baseline="0">
                <a:effectLst/>
              </a:rPr>
              <a:t>Hf(t)</a:t>
            </a:r>
            <a:endParaRPr lang="ru-RU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[1]Лист1!$H$32:$H$48</c:f>
              <c:numCache>
                <c:formatCode>0.00_ </c:formatCode>
                <c:ptCount val="17"/>
                <c:pt idx="0">
                  <c:v>-15.615927858321221</c:v>
                </c:pt>
                <c:pt idx="1">
                  <c:v>-16.506221863625338</c:v>
                </c:pt>
                <c:pt idx="2">
                  <c:v>-15.29318565174939</c:v>
                </c:pt>
                <c:pt idx="3">
                  <c:v>-10.923294377001394</c:v>
                </c:pt>
                <c:pt idx="4">
                  <c:v>-10.643372710181662</c:v>
                </c:pt>
                <c:pt idx="5">
                  <c:v>-10.115832284129244</c:v>
                </c:pt>
                <c:pt idx="6">
                  <c:v>-8.9920342156252069</c:v>
                </c:pt>
                <c:pt idx="7">
                  <c:v>-8.7431620946330959</c:v>
                </c:pt>
                <c:pt idx="8">
                  <c:v>-7.8355898178900301</c:v>
                </c:pt>
                <c:pt idx="9">
                  <c:v>-7.566796043802734</c:v>
                </c:pt>
                <c:pt idx="10">
                  <c:v>-7.2258986286092082</c:v>
                </c:pt>
                <c:pt idx="11">
                  <c:v>-6.1535471170873803</c:v>
                </c:pt>
                <c:pt idx="12">
                  <c:v>-5.5230771699497829</c:v>
                </c:pt>
                <c:pt idx="13">
                  <c:v>-5.466423706188368</c:v>
                </c:pt>
                <c:pt idx="14">
                  <c:v>-5.2473000119490072</c:v>
                </c:pt>
                <c:pt idx="15">
                  <c:v>-4.4589875219636887</c:v>
                </c:pt>
                <c:pt idx="16">
                  <c:v>-3.5959506111927499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B-43EE-BD5A-B051516E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728688"/>
        <c:axId val="460734592"/>
      </c:barChart>
      <c:catAx>
        <c:axId val="46072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0734592"/>
        <c:crosses val="autoZero"/>
        <c:auto val="1"/>
        <c:lblAlgn val="ctr"/>
        <c:lblOffset val="100"/>
        <c:noMultiLvlLbl val="0"/>
      </c:catAx>
      <c:valAx>
        <c:axId val="4607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072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effectLst/>
              </a:rPr>
              <a:t>ε</a:t>
            </a:r>
            <a:r>
              <a:rPr lang="en-US" sz="1200" b="1" i="0" baseline="0">
                <a:effectLst/>
              </a:rPr>
              <a:t>Hf(t)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3511248906386701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[1]Лист1!$H$14:$H$29</c:f>
              <c:numCache>
                <c:formatCode>0.00_ </c:formatCode>
                <c:ptCount val="16"/>
                <c:pt idx="0">
                  <c:v>-13.56534669612719</c:v>
                </c:pt>
                <c:pt idx="1">
                  <c:v>-8.0961807302072586</c:v>
                </c:pt>
                <c:pt idx="2">
                  <c:v>-7.7000661534387422</c:v>
                </c:pt>
                <c:pt idx="3">
                  <c:v>-7.6189675765589024</c:v>
                </c:pt>
                <c:pt idx="4">
                  <c:v>-7.3370743613958336</c:v>
                </c:pt>
                <c:pt idx="5">
                  <c:v>-7.3123459052248538</c:v>
                </c:pt>
                <c:pt idx="6">
                  <c:v>-7.0097632748611582</c:v>
                </c:pt>
                <c:pt idx="7">
                  <c:v>-6.7164901496195881</c:v>
                </c:pt>
                <c:pt idx="8">
                  <c:v>-6.5511723050972632</c:v>
                </c:pt>
                <c:pt idx="9">
                  <c:v>-6.5427500471310607</c:v>
                </c:pt>
                <c:pt idx="10">
                  <c:v>-6.3205004167911856</c:v>
                </c:pt>
                <c:pt idx="11">
                  <c:v>-6.2371504776528122</c:v>
                </c:pt>
                <c:pt idx="12">
                  <c:v>-6.1406059709036755</c:v>
                </c:pt>
                <c:pt idx="13">
                  <c:v>-6.0038310492701399</c:v>
                </c:pt>
                <c:pt idx="14">
                  <c:v>-5.9736326941499938</c:v>
                </c:pt>
                <c:pt idx="15">
                  <c:v>-5.9218534703167256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4-4098-B798-08798966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745152"/>
        <c:axId val="614751056"/>
      </c:barChart>
      <c:catAx>
        <c:axId val="61474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751056"/>
        <c:crosses val="autoZero"/>
        <c:auto val="1"/>
        <c:lblAlgn val="ctr"/>
        <c:lblOffset val="100"/>
        <c:noMultiLvlLbl val="0"/>
      </c:catAx>
      <c:valAx>
        <c:axId val="61475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74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[1]Лист1!$H$4:$H$11</c:f>
              <c:numCache>
                <c:formatCode>0.00_ </c:formatCode>
                <c:ptCount val="8"/>
                <c:pt idx="0">
                  <c:v>-7.8699084267939012</c:v>
                </c:pt>
                <c:pt idx="1">
                  <c:v>-6.4308346299433783</c:v>
                </c:pt>
                <c:pt idx="2">
                  <c:v>-2.41112266460458</c:v>
                </c:pt>
                <c:pt idx="3">
                  <c:v>-1.0966966829806397</c:v>
                </c:pt>
                <c:pt idx="4">
                  <c:v>-0.23394877927565361</c:v>
                </c:pt>
                <c:pt idx="5">
                  <c:v>-0.18117847991938518</c:v>
                </c:pt>
                <c:pt idx="6">
                  <c:v>-0.16296358041435699</c:v>
                </c:pt>
                <c:pt idx="7">
                  <c:v>0.60259656249438276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0-4256-8C3C-FCD7769D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243216"/>
        <c:axId val="717239936"/>
      </c:barChart>
      <c:catAx>
        <c:axId val="71724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39936"/>
        <c:crosses val="autoZero"/>
        <c:auto val="1"/>
        <c:lblAlgn val="ctr"/>
        <c:lblOffset val="100"/>
        <c:noMultiLvlLbl val="0"/>
      </c:catAx>
      <c:valAx>
        <c:axId val="71723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4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800" b="1" i="0" baseline="0">
                <a:effectLst/>
              </a:rPr>
              <a:t>ε</a:t>
            </a:r>
            <a:r>
              <a:rPr lang="en-US" sz="1800" b="1" i="0" baseline="0">
                <a:effectLst/>
              </a:rPr>
              <a:t>Hf(t)</a:t>
            </a:r>
            <a:endParaRPr lang="ru-RU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[1]Лист1!$H$240:$H$251</c:f>
              <c:numCache>
                <c:formatCode>0.00_ </c:formatCode>
                <c:ptCount val="12"/>
                <c:pt idx="0">
                  <c:v>-6.6166777678167197</c:v>
                </c:pt>
                <c:pt idx="1">
                  <c:v>-5.2880349925415819</c:v>
                </c:pt>
                <c:pt idx="2">
                  <c:v>-4.8760481620605463</c:v>
                </c:pt>
                <c:pt idx="3">
                  <c:v>-3.5704206637706957</c:v>
                </c:pt>
                <c:pt idx="4">
                  <c:v>-2.7115135910301049</c:v>
                </c:pt>
                <c:pt idx="5">
                  <c:v>-2.5831587784921117</c:v>
                </c:pt>
                <c:pt idx="6">
                  <c:v>-2.0336953489943017</c:v>
                </c:pt>
                <c:pt idx="7">
                  <c:v>-1.292455361501732</c:v>
                </c:pt>
                <c:pt idx="8">
                  <c:v>-0.77954608998263897</c:v>
                </c:pt>
                <c:pt idx="9">
                  <c:v>4.6600506061378715</c:v>
                </c:pt>
                <c:pt idx="10">
                  <c:v>5.3167633798396228</c:v>
                </c:pt>
                <c:pt idx="11">
                  <c:v>5.7105746197570779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4-4094-A71D-8B14F775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646736"/>
        <c:axId val="147647720"/>
      </c:barChart>
      <c:catAx>
        <c:axId val="14764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647720"/>
        <c:crosses val="autoZero"/>
        <c:auto val="1"/>
        <c:lblAlgn val="ctr"/>
        <c:lblOffset val="100"/>
        <c:noMultiLvlLbl val="0"/>
      </c:catAx>
      <c:valAx>
        <c:axId val="14764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64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effectLst/>
              </a:rPr>
              <a:t>ε</a:t>
            </a:r>
            <a:r>
              <a:rPr lang="en-US" sz="1200" b="1" i="0" baseline="0">
                <a:effectLst/>
              </a:rPr>
              <a:t>Hf(t)</a:t>
            </a:r>
            <a:endParaRPr lang="ru-RU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[1]Лист1!$H$254:$H$268</c:f>
              <c:numCache>
                <c:formatCode>0.00_ </c:formatCode>
                <c:ptCount val="15"/>
                <c:pt idx="0">
                  <c:v>-8.0630028200460799</c:v>
                </c:pt>
                <c:pt idx="1">
                  <c:v>-7.8980778042803026</c:v>
                </c:pt>
                <c:pt idx="2">
                  <c:v>-7.0288010799210214</c:v>
                </c:pt>
                <c:pt idx="3">
                  <c:v>-5.9729238708561505</c:v>
                </c:pt>
                <c:pt idx="4">
                  <c:v>-1.7184460450243106</c:v>
                </c:pt>
                <c:pt idx="5">
                  <c:v>-0.28662471070937645</c:v>
                </c:pt>
                <c:pt idx="6">
                  <c:v>-0.25402994446016081</c:v>
                </c:pt>
                <c:pt idx="7">
                  <c:v>0.42513433677722734</c:v>
                </c:pt>
                <c:pt idx="8">
                  <c:v>0.43856070057063867</c:v>
                </c:pt>
                <c:pt idx="9">
                  <c:v>0.77286430505300707</c:v>
                </c:pt>
                <c:pt idx="10">
                  <c:v>1.1445566015198114</c:v>
                </c:pt>
                <c:pt idx="11">
                  <c:v>1.7452716984741423</c:v>
                </c:pt>
                <c:pt idx="12">
                  <c:v>2.6912460778698071</c:v>
                </c:pt>
                <c:pt idx="13">
                  <c:v>3.0328395617764468</c:v>
                </c:pt>
                <c:pt idx="14">
                  <c:v>5.0714250361609841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7-4070-B92F-07CD8BAD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8738672"/>
        <c:axId val="718732440"/>
      </c:barChart>
      <c:catAx>
        <c:axId val="71873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8732440"/>
        <c:crosses val="autoZero"/>
        <c:auto val="1"/>
        <c:lblAlgn val="ctr"/>
        <c:lblOffset val="100"/>
        <c:noMultiLvlLbl val="0"/>
      </c:catAx>
      <c:valAx>
        <c:axId val="71873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873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[1]Лист1!$H$271:$H$286</c:f>
              <c:numCache>
                <c:formatCode>0.00_ </c:formatCode>
                <c:ptCount val="16"/>
                <c:pt idx="0">
                  <c:v>-2.1236545125865218</c:v>
                </c:pt>
                <c:pt idx="1">
                  <c:v>-1.2904863508012436</c:v>
                </c:pt>
                <c:pt idx="2">
                  <c:v>-0.71390697829616556</c:v>
                </c:pt>
                <c:pt idx="3">
                  <c:v>-0.71106644619091419</c:v>
                </c:pt>
                <c:pt idx="4">
                  <c:v>-0.41310815179564031</c:v>
                </c:pt>
                <c:pt idx="5">
                  <c:v>0.13519552732989037</c:v>
                </c:pt>
                <c:pt idx="6">
                  <c:v>0.20621146740137597</c:v>
                </c:pt>
                <c:pt idx="7">
                  <c:v>0.31137248320647171</c:v>
                </c:pt>
                <c:pt idx="8">
                  <c:v>0.91747736692080473</c:v>
                </c:pt>
                <c:pt idx="9">
                  <c:v>1.1464643348359882</c:v>
                </c:pt>
                <c:pt idx="10">
                  <c:v>1.6290710621668483</c:v>
                </c:pt>
                <c:pt idx="11">
                  <c:v>2.1577275263854645</c:v>
                </c:pt>
                <c:pt idx="12">
                  <c:v>2.5206473553243844</c:v>
                </c:pt>
                <c:pt idx="13">
                  <c:v>2.585045739612414</c:v>
                </c:pt>
                <c:pt idx="14">
                  <c:v>2.6408443824647065</c:v>
                </c:pt>
                <c:pt idx="15">
                  <c:v>3.1292437510959221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3-4B57-A3CC-A3FBA2BB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5012792"/>
        <c:axId val="705016728"/>
      </c:barChart>
      <c:catAx>
        <c:axId val="70501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5016728"/>
        <c:crosses val="autoZero"/>
        <c:auto val="1"/>
        <c:lblAlgn val="ctr"/>
        <c:lblOffset val="100"/>
        <c:noMultiLvlLbl val="0"/>
      </c:catAx>
      <c:valAx>
        <c:axId val="70501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501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2162441924396865"/>
          <c:y val="0.18407579101571911"/>
          <c:w val="0.84880071594460138"/>
          <c:h val="0.764553243574051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[1]Лист1!$H$226:$H$237</c:f>
              <c:numCache>
                <c:formatCode>0.00_ </c:formatCode>
                <c:ptCount val="12"/>
                <c:pt idx="0">
                  <c:v>-15.444654133004967</c:v>
                </c:pt>
                <c:pt idx="1">
                  <c:v>-9.5384276432017323</c:v>
                </c:pt>
                <c:pt idx="2">
                  <c:v>-9.4891679390776229</c:v>
                </c:pt>
                <c:pt idx="3">
                  <c:v>-9.0868213371972484</c:v>
                </c:pt>
                <c:pt idx="4">
                  <c:v>-8.789446990137078</c:v>
                </c:pt>
                <c:pt idx="5">
                  <c:v>-8.4659416665349951</c:v>
                </c:pt>
                <c:pt idx="6">
                  <c:v>-8.0493695415474988</c:v>
                </c:pt>
                <c:pt idx="7">
                  <c:v>-7.8194737521428452</c:v>
                </c:pt>
                <c:pt idx="8">
                  <c:v>-7.6828391064192099</c:v>
                </c:pt>
                <c:pt idx="9">
                  <c:v>-6.5780887292733095</c:v>
                </c:pt>
                <c:pt idx="10">
                  <c:v>-4.2039365551174868</c:v>
                </c:pt>
                <c:pt idx="11">
                  <c:v>-4.1864819152787707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E-456C-B651-9DEA1BC8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4862200"/>
        <c:axId val="604864168"/>
      </c:barChart>
      <c:catAx>
        <c:axId val="60486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4864168"/>
        <c:crosses val="autoZero"/>
        <c:auto val="1"/>
        <c:lblAlgn val="ctr"/>
        <c:lblOffset val="100"/>
        <c:noMultiLvlLbl val="0"/>
      </c:catAx>
      <c:valAx>
        <c:axId val="60486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486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effectLst/>
              </a:rPr>
              <a:t>ε</a:t>
            </a:r>
            <a:r>
              <a:rPr lang="en-US" sz="1200" b="1" i="0" baseline="0">
                <a:effectLst/>
              </a:rPr>
              <a:t>Hf(t)</a:t>
            </a:r>
            <a:endParaRPr lang="ru-RU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[1]Лист1!$H$289:$H$304</c:f>
              <c:numCache>
                <c:formatCode>0.00_ </c:formatCode>
                <c:ptCount val="16"/>
                <c:pt idx="0">
                  <c:v>-1.036242336603185</c:v>
                </c:pt>
                <c:pt idx="1">
                  <c:v>5.2179306589148489E-2</c:v>
                </c:pt>
                <c:pt idx="2">
                  <c:v>0.99295891076688925</c:v>
                </c:pt>
                <c:pt idx="3">
                  <c:v>1.0719187885002857</c:v>
                </c:pt>
                <c:pt idx="4">
                  <c:v>1.1662387527392246</c:v>
                </c:pt>
                <c:pt idx="5">
                  <c:v>1.1808136684651851</c:v>
                </c:pt>
                <c:pt idx="6">
                  <c:v>1.2847870077051642</c:v>
                </c:pt>
                <c:pt idx="7">
                  <c:v>1.2937388774074456</c:v>
                </c:pt>
                <c:pt idx="8">
                  <c:v>1.3372210260505453</c:v>
                </c:pt>
                <c:pt idx="9">
                  <c:v>1.3582523507630304</c:v>
                </c:pt>
                <c:pt idx="10">
                  <c:v>1.388378901968899</c:v>
                </c:pt>
                <c:pt idx="11">
                  <c:v>1.6108445320754567</c:v>
                </c:pt>
                <c:pt idx="12">
                  <c:v>1.9401380082379163</c:v>
                </c:pt>
                <c:pt idx="13">
                  <c:v>2.1245695929644315</c:v>
                </c:pt>
                <c:pt idx="14">
                  <c:v>2.621376534023292</c:v>
                </c:pt>
                <c:pt idx="15">
                  <c:v>2.9053765586922236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0-41DB-AFBB-EBE1B1FB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9402080"/>
        <c:axId val="619402408"/>
      </c:barChart>
      <c:catAx>
        <c:axId val="61940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9402408"/>
        <c:crosses val="autoZero"/>
        <c:auto val="1"/>
        <c:lblAlgn val="ctr"/>
        <c:lblOffset val="100"/>
        <c:noMultiLvlLbl val="0"/>
      </c:catAx>
      <c:valAx>
        <c:axId val="619402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940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effectLst/>
              </a:rPr>
              <a:t>ε</a:t>
            </a:r>
            <a:r>
              <a:rPr lang="en-US" sz="1200" b="1" i="0" baseline="0">
                <a:effectLst/>
              </a:rPr>
              <a:t>Hf(t)</a:t>
            </a:r>
            <a:endParaRPr lang="ru-RU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[1]Лист1!$H$307:$H$320</c:f>
              <c:numCache>
                <c:formatCode>0.00_ </c:formatCode>
                <c:ptCount val="14"/>
                <c:pt idx="0">
                  <c:v>-0.38817368058474422</c:v>
                </c:pt>
                <c:pt idx="1">
                  <c:v>-0.11290781854171072</c:v>
                </c:pt>
                <c:pt idx="2">
                  <c:v>5.156841709024107E-2</c:v>
                </c:pt>
                <c:pt idx="3">
                  <c:v>0.10841691925976349</c:v>
                </c:pt>
                <c:pt idx="4">
                  <c:v>0.27044533225029888</c:v>
                </c:pt>
                <c:pt idx="5">
                  <c:v>0.29161155002466188</c:v>
                </c:pt>
                <c:pt idx="6">
                  <c:v>0.43699208098083631</c:v>
                </c:pt>
                <c:pt idx="7">
                  <c:v>0.5547544606680912</c:v>
                </c:pt>
                <c:pt idx="8">
                  <c:v>0.79102792740104988</c:v>
                </c:pt>
                <c:pt idx="9">
                  <c:v>0.8538232781614834</c:v>
                </c:pt>
                <c:pt idx="10">
                  <c:v>1.222644344190126</c:v>
                </c:pt>
                <c:pt idx="11">
                  <c:v>1.5294163876320628</c:v>
                </c:pt>
                <c:pt idx="12">
                  <c:v>1.7165956670409379</c:v>
                </c:pt>
                <c:pt idx="13">
                  <c:v>2.4929661547743436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5-4033-97C9-90218149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699600"/>
        <c:axId val="720691072"/>
      </c:barChart>
      <c:catAx>
        <c:axId val="72069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691072"/>
        <c:crosses val="autoZero"/>
        <c:auto val="1"/>
        <c:lblAlgn val="ctr"/>
        <c:lblOffset val="100"/>
        <c:noMultiLvlLbl val="0"/>
      </c:catAx>
      <c:valAx>
        <c:axId val="72069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69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200" b="1" i="0" baseline="0">
                <a:effectLst/>
              </a:rPr>
              <a:t>ε</a:t>
            </a:r>
            <a:r>
              <a:rPr lang="en-US" sz="1200" b="1" i="0" baseline="0">
                <a:effectLst/>
              </a:rPr>
              <a:t>Hf(t)</a:t>
            </a:r>
            <a:endParaRPr lang="ru-RU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[1]Лист1!$H$323:$H$336</c:f>
              <c:numCache>
                <c:formatCode>0.00_ </c:formatCode>
                <c:ptCount val="14"/>
                <c:pt idx="0">
                  <c:v>3.9323131493106107</c:v>
                </c:pt>
                <c:pt idx="1">
                  <c:v>4.5544625930717046</c:v>
                </c:pt>
                <c:pt idx="2">
                  <c:v>4.6688248911949586</c:v>
                </c:pt>
                <c:pt idx="3">
                  <c:v>5.3734559512288307</c:v>
                </c:pt>
                <c:pt idx="4">
                  <c:v>5.4489293979554976</c:v>
                </c:pt>
                <c:pt idx="5">
                  <c:v>5.5718220329784849</c:v>
                </c:pt>
                <c:pt idx="6">
                  <c:v>5.5934286633377841</c:v>
                </c:pt>
                <c:pt idx="7">
                  <c:v>6.0441503676409649</c:v>
                </c:pt>
                <c:pt idx="8">
                  <c:v>6.4435983852599854</c:v>
                </c:pt>
                <c:pt idx="9">
                  <c:v>6.4524639566570272</c:v>
                </c:pt>
                <c:pt idx="10">
                  <c:v>6.5204210395623967</c:v>
                </c:pt>
                <c:pt idx="11">
                  <c:v>6.5244364600438285</c:v>
                </c:pt>
                <c:pt idx="12">
                  <c:v>6.8200334991909308</c:v>
                </c:pt>
                <c:pt idx="13">
                  <c:v>7.8409153914745335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D-4EFB-8497-6562D9167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8900984"/>
        <c:axId val="618893112"/>
      </c:barChart>
      <c:catAx>
        <c:axId val="61890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8893112"/>
        <c:crosses val="autoZero"/>
        <c:auto val="1"/>
        <c:lblAlgn val="ctr"/>
        <c:lblOffset val="100"/>
        <c:noMultiLvlLbl val="0"/>
      </c:catAx>
      <c:valAx>
        <c:axId val="61889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8900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[1]Лист1!$H$212:$H$223</c:f>
              <c:numCache>
                <c:formatCode>0.00_ </c:formatCode>
                <c:ptCount val="12"/>
                <c:pt idx="0">
                  <c:v>-34.042719533032887</c:v>
                </c:pt>
                <c:pt idx="1">
                  <c:v>-26.465158110126332</c:v>
                </c:pt>
                <c:pt idx="2">
                  <c:v>-20.467523918227577</c:v>
                </c:pt>
                <c:pt idx="3">
                  <c:v>-19.408362267537626</c:v>
                </c:pt>
                <c:pt idx="4">
                  <c:v>-18.885633127457282</c:v>
                </c:pt>
                <c:pt idx="5">
                  <c:v>-18.882199013544003</c:v>
                </c:pt>
                <c:pt idx="6">
                  <c:v>-18.509873515269625</c:v>
                </c:pt>
                <c:pt idx="7">
                  <c:v>-18.34674899496278</c:v>
                </c:pt>
                <c:pt idx="8">
                  <c:v>-17.959325953183775</c:v>
                </c:pt>
                <c:pt idx="9">
                  <c:v>-17.643226021476043</c:v>
                </c:pt>
                <c:pt idx="10">
                  <c:v>-17.48114363886496</c:v>
                </c:pt>
                <c:pt idx="11">
                  <c:v>-17.132449400768117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1-404D-8527-C22B019A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811736"/>
        <c:axId val="605812064"/>
      </c:barChart>
      <c:catAx>
        <c:axId val="6058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5812064"/>
        <c:crosses val="autoZero"/>
        <c:auto val="1"/>
        <c:lblAlgn val="ctr"/>
        <c:lblOffset val="100"/>
        <c:noMultiLvlLbl val="0"/>
      </c:catAx>
      <c:valAx>
        <c:axId val="60581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581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effectLst/>
              </a:rPr>
              <a:t>ε</a:t>
            </a:r>
            <a:r>
              <a:rPr lang="en-US" sz="1400" b="1" i="0" baseline="0">
                <a:effectLst/>
              </a:rPr>
              <a:t>Hf(t)</a:t>
            </a:r>
            <a:endParaRPr lang="ru-RU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[1]Лист1!$H$198:$H$209</c:f>
              <c:numCache>
                <c:formatCode>0.00_ </c:formatCode>
                <c:ptCount val="12"/>
                <c:pt idx="0">
                  <c:v>-29.011194366877639</c:v>
                </c:pt>
                <c:pt idx="1">
                  <c:v>-22.460862182100655</c:v>
                </c:pt>
                <c:pt idx="2">
                  <c:v>-21.421850781263412</c:v>
                </c:pt>
                <c:pt idx="3">
                  <c:v>-21.076350654839636</c:v>
                </c:pt>
                <c:pt idx="4">
                  <c:v>-21.060205585122674</c:v>
                </c:pt>
                <c:pt idx="5">
                  <c:v>-20.728605806224692</c:v>
                </c:pt>
                <c:pt idx="6">
                  <c:v>-20.201001320656825</c:v>
                </c:pt>
                <c:pt idx="7">
                  <c:v>-19.974162665157795</c:v>
                </c:pt>
                <c:pt idx="8">
                  <c:v>-19.659287336838805</c:v>
                </c:pt>
                <c:pt idx="9">
                  <c:v>-19.304930636602506</c:v>
                </c:pt>
                <c:pt idx="10">
                  <c:v>-19.115369129014965</c:v>
                </c:pt>
                <c:pt idx="11">
                  <c:v>-17.5891734140179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8-413F-A271-52143D64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162680"/>
        <c:axId val="463165304"/>
      </c:barChart>
      <c:catAx>
        <c:axId val="46316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3165304"/>
        <c:crosses val="autoZero"/>
        <c:auto val="1"/>
        <c:lblAlgn val="ctr"/>
        <c:lblOffset val="100"/>
        <c:noMultiLvlLbl val="0"/>
      </c:catAx>
      <c:valAx>
        <c:axId val="46316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316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44043263045109055"/>
          <c:y val="4.4786554159551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[1]Лист1!$H$170:$H$181</c:f>
              <c:numCache>
                <c:formatCode>0.00_ </c:formatCode>
                <c:ptCount val="12"/>
                <c:pt idx="0">
                  <c:v>0.41695093224414226</c:v>
                </c:pt>
                <c:pt idx="1">
                  <c:v>0.70578097053017164</c:v>
                </c:pt>
                <c:pt idx="2">
                  <c:v>0.85845773949681092</c:v>
                </c:pt>
                <c:pt idx="3">
                  <c:v>1.518698173907989</c:v>
                </c:pt>
                <c:pt idx="4">
                  <c:v>2.0378743876418968</c:v>
                </c:pt>
                <c:pt idx="5">
                  <c:v>2.1170489074090968</c:v>
                </c:pt>
                <c:pt idx="6">
                  <c:v>2.1468891030254422</c:v>
                </c:pt>
                <c:pt idx="7">
                  <c:v>2.8105355368547782</c:v>
                </c:pt>
                <c:pt idx="8">
                  <c:v>2.8912079555971912</c:v>
                </c:pt>
                <c:pt idx="9">
                  <c:v>4.3692650879435257</c:v>
                </c:pt>
                <c:pt idx="10">
                  <c:v>4.4982046409521432</c:v>
                </c:pt>
                <c:pt idx="11">
                  <c:v>6.5664082828212935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A-47B5-A672-A750A2E8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7481680"/>
        <c:axId val="617484304"/>
      </c:barChart>
      <c:catAx>
        <c:axId val="6174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7484304"/>
        <c:crosses val="autoZero"/>
        <c:auto val="1"/>
        <c:lblAlgn val="ctr"/>
        <c:lblOffset val="100"/>
        <c:noMultiLvlLbl val="0"/>
      </c:catAx>
      <c:valAx>
        <c:axId val="61748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748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[1]Лист1!$H$156:$H$167</c:f>
              <c:numCache>
                <c:formatCode>0.00_ </c:formatCode>
                <c:ptCount val="12"/>
                <c:pt idx="0">
                  <c:v>10.826385751790182</c:v>
                </c:pt>
                <c:pt idx="1">
                  <c:v>11.430881890132923</c:v>
                </c:pt>
                <c:pt idx="2">
                  <c:v>11.508142024868544</c:v>
                </c:pt>
                <c:pt idx="3">
                  <c:v>11.792313952775551</c:v>
                </c:pt>
                <c:pt idx="4">
                  <c:v>12.794070712311385</c:v>
                </c:pt>
                <c:pt idx="5">
                  <c:v>13.565066805681351</c:v>
                </c:pt>
                <c:pt idx="6">
                  <c:v>13.703212584841125</c:v>
                </c:pt>
                <c:pt idx="7">
                  <c:v>13.995386983625394</c:v>
                </c:pt>
                <c:pt idx="8">
                  <c:v>14.152707593436933</c:v>
                </c:pt>
                <c:pt idx="9">
                  <c:v>14.795808146233902</c:v>
                </c:pt>
                <c:pt idx="10">
                  <c:v>15.360135418853424</c:v>
                </c:pt>
                <c:pt idx="11">
                  <c:v>15.798564277936817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8-4DEC-9D52-EFCABC055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4597408"/>
        <c:axId val="694594784"/>
      </c:barChart>
      <c:catAx>
        <c:axId val="6945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4594784"/>
        <c:crosses val="autoZero"/>
        <c:auto val="1"/>
        <c:lblAlgn val="ctr"/>
        <c:lblOffset val="100"/>
        <c:noMultiLvlLbl val="0"/>
      </c:catAx>
      <c:valAx>
        <c:axId val="6945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45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[1]Лист1!$H$142:$H$153</c:f>
              <c:numCache>
                <c:formatCode>0.00_ </c:formatCode>
                <c:ptCount val="12"/>
                <c:pt idx="0">
                  <c:v>-16.039915543831484</c:v>
                </c:pt>
                <c:pt idx="1">
                  <c:v>-15.443038921645424</c:v>
                </c:pt>
                <c:pt idx="2">
                  <c:v>-14.808774303397433</c:v>
                </c:pt>
                <c:pt idx="3">
                  <c:v>-14.095368975465465</c:v>
                </c:pt>
                <c:pt idx="4">
                  <c:v>-13.005028308355762</c:v>
                </c:pt>
                <c:pt idx="5">
                  <c:v>-12.900172268130492</c:v>
                </c:pt>
                <c:pt idx="6">
                  <c:v>-12.191747200678339</c:v>
                </c:pt>
                <c:pt idx="7">
                  <c:v>-12.149474541623178</c:v>
                </c:pt>
                <c:pt idx="8">
                  <c:v>-12.127105639184805</c:v>
                </c:pt>
                <c:pt idx="9">
                  <c:v>-11.915392370731269</c:v>
                </c:pt>
                <c:pt idx="10">
                  <c:v>-11.45211753134156</c:v>
                </c:pt>
                <c:pt idx="11">
                  <c:v>-10.739297284761225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B-4D62-955F-2F2A0C6A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998912"/>
        <c:axId val="698997600"/>
      </c:barChart>
      <c:catAx>
        <c:axId val="6989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8997600"/>
        <c:crosses val="autoZero"/>
        <c:auto val="1"/>
        <c:lblAlgn val="ctr"/>
        <c:lblOffset val="100"/>
        <c:noMultiLvlLbl val="0"/>
      </c:catAx>
      <c:valAx>
        <c:axId val="69899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899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[1]Лист1!$H$125:$H$139</c:f>
              <c:numCache>
                <c:formatCode>0.00_ </c:formatCode>
                <c:ptCount val="15"/>
                <c:pt idx="0">
                  <c:v>-3.6614924002084752</c:v>
                </c:pt>
                <c:pt idx="1">
                  <c:v>-1.5235177817969241</c:v>
                </c:pt>
                <c:pt idx="2">
                  <c:v>-1.5103236939492888</c:v>
                </c:pt>
                <c:pt idx="3">
                  <c:v>-1.1910633007358253</c:v>
                </c:pt>
                <c:pt idx="4">
                  <c:v>-0.96745235421923059</c:v>
                </c:pt>
                <c:pt idx="5">
                  <c:v>-0.91301617215465836</c:v>
                </c:pt>
                <c:pt idx="6">
                  <c:v>-0.842421254350052</c:v>
                </c:pt>
                <c:pt idx="7">
                  <c:v>-0.2269704705376574</c:v>
                </c:pt>
                <c:pt idx="8">
                  <c:v>-7.1927246209230411E-2</c:v>
                </c:pt>
                <c:pt idx="9">
                  <c:v>0.27923017296358221</c:v>
                </c:pt>
                <c:pt idx="10">
                  <c:v>0.37369340189576139</c:v>
                </c:pt>
                <c:pt idx="11">
                  <c:v>1.2453290769914096</c:v>
                </c:pt>
                <c:pt idx="12">
                  <c:v>1.2798464385116981</c:v>
                </c:pt>
                <c:pt idx="13">
                  <c:v>1.5620884982666725</c:v>
                </c:pt>
                <c:pt idx="14">
                  <c:v>1.8782145753783386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8E2-A7E8-1A46D665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9401752"/>
        <c:axId val="619393552"/>
      </c:barChart>
      <c:catAx>
        <c:axId val="61940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9393552"/>
        <c:crosses val="autoZero"/>
        <c:auto val="1"/>
        <c:lblAlgn val="ctr"/>
        <c:lblOffset val="100"/>
        <c:noMultiLvlLbl val="0"/>
      </c:catAx>
      <c:valAx>
        <c:axId val="61939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9401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baseline="0">
                <a:solidFill>
                  <a:sysClr val="windowText" lastClr="000000"/>
                </a:solidFill>
                <a:effectLst/>
              </a:rPr>
              <a:t>ε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Hf(t)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[1]Лист1!$H$108:$H$122</c:f>
              <c:numCache>
                <c:formatCode>0.00_ </c:formatCode>
                <c:ptCount val="15"/>
                <c:pt idx="0">
                  <c:v>0.50783511629122025</c:v>
                </c:pt>
                <c:pt idx="1">
                  <c:v>-2.8224981602369152</c:v>
                </c:pt>
                <c:pt idx="2">
                  <c:v>-2.5109002010119412</c:v>
                </c:pt>
                <c:pt idx="3">
                  <c:v>-2.4274536860217926</c:v>
                </c:pt>
                <c:pt idx="4">
                  <c:v>-2.3926527568744764</c:v>
                </c:pt>
                <c:pt idx="5">
                  <c:v>-2.1459039144815244</c:v>
                </c:pt>
                <c:pt idx="6">
                  <c:v>-1.840658748392539</c:v>
                </c:pt>
                <c:pt idx="7">
                  <c:v>-1.7032758690420384</c:v>
                </c:pt>
                <c:pt idx="8">
                  <c:v>-1.6056058068440753</c:v>
                </c:pt>
                <c:pt idx="9">
                  <c:v>-1.3351681071698001</c:v>
                </c:pt>
                <c:pt idx="10">
                  <c:v>-0.99550960847946834</c:v>
                </c:pt>
                <c:pt idx="11">
                  <c:v>-0.87172649937669755</c:v>
                </c:pt>
                <c:pt idx="12">
                  <c:v>-0.77662086966731758</c:v>
                </c:pt>
                <c:pt idx="13">
                  <c:v>-0.73814488161280822</c:v>
                </c:pt>
                <c:pt idx="14">
                  <c:v>7.2899145287656619E-2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4-4182-8803-53693339C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992680"/>
        <c:axId val="698993008"/>
      </c:barChart>
      <c:catAx>
        <c:axId val="69899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8993008"/>
        <c:crosses val="autoZero"/>
        <c:auto val="1"/>
        <c:lblAlgn val="ctr"/>
        <c:lblOffset val="100"/>
        <c:noMultiLvlLbl val="0"/>
      </c:catAx>
      <c:valAx>
        <c:axId val="69899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899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183</xdr:row>
      <xdr:rowOff>7937</xdr:rowOff>
    </xdr:from>
    <xdr:to>
      <xdr:col>15</xdr:col>
      <xdr:colOff>523875</xdr:colOff>
      <xdr:row>195</xdr:row>
      <xdr:rowOff>15874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</xdr:colOff>
      <xdr:row>225</xdr:row>
      <xdr:rowOff>17461</xdr:rowOff>
    </xdr:from>
    <xdr:to>
      <xdr:col>16</xdr:col>
      <xdr:colOff>31750</xdr:colOff>
      <xdr:row>238</xdr:row>
      <xdr:rowOff>31749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7937</xdr:colOff>
      <xdr:row>211</xdr:row>
      <xdr:rowOff>79373</xdr:rowOff>
    </xdr:from>
    <xdr:to>
      <xdr:col>16</xdr:col>
      <xdr:colOff>55562</xdr:colOff>
      <xdr:row>224</xdr:row>
      <xdr:rowOff>15876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746125</xdr:colOff>
      <xdr:row>197</xdr:row>
      <xdr:rowOff>1588</xdr:rowOff>
    </xdr:from>
    <xdr:to>
      <xdr:col>15</xdr:col>
      <xdr:colOff>452437</xdr:colOff>
      <xdr:row>208</xdr:row>
      <xdr:rowOff>150812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169</xdr:row>
      <xdr:rowOff>7938</xdr:rowOff>
    </xdr:from>
    <xdr:to>
      <xdr:col>15</xdr:col>
      <xdr:colOff>515937</xdr:colOff>
      <xdr:row>180</xdr:row>
      <xdr:rowOff>93663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</xdr:colOff>
      <xdr:row>155</xdr:row>
      <xdr:rowOff>7938</xdr:rowOff>
    </xdr:from>
    <xdr:to>
      <xdr:col>15</xdr:col>
      <xdr:colOff>547688</xdr:colOff>
      <xdr:row>167</xdr:row>
      <xdr:rowOff>79376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730250</xdr:colOff>
      <xdr:row>140</xdr:row>
      <xdr:rowOff>182562</xdr:rowOff>
    </xdr:from>
    <xdr:to>
      <xdr:col>15</xdr:col>
      <xdr:colOff>539750</xdr:colOff>
      <xdr:row>152</xdr:row>
      <xdr:rowOff>196850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124</xdr:row>
      <xdr:rowOff>71436</xdr:rowOff>
    </xdr:from>
    <xdr:to>
      <xdr:col>15</xdr:col>
      <xdr:colOff>563562</xdr:colOff>
      <xdr:row>136</xdr:row>
      <xdr:rowOff>38099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107</xdr:row>
      <xdr:rowOff>1588</xdr:rowOff>
    </xdr:from>
    <xdr:to>
      <xdr:col>15</xdr:col>
      <xdr:colOff>563562</xdr:colOff>
      <xdr:row>119</xdr:row>
      <xdr:rowOff>87313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7938</xdr:colOff>
      <xdr:row>89</xdr:row>
      <xdr:rowOff>192088</xdr:rowOff>
    </xdr:from>
    <xdr:to>
      <xdr:col>16</xdr:col>
      <xdr:colOff>15875</xdr:colOff>
      <xdr:row>102</xdr:row>
      <xdr:rowOff>134937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7938</xdr:colOff>
      <xdr:row>82</xdr:row>
      <xdr:rowOff>95249</xdr:rowOff>
    </xdr:from>
    <xdr:to>
      <xdr:col>14</xdr:col>
      <xdr:colOff>468313</xdr:colOff>
      <xdr:row>88</xdr:row>
      <xdr:rowOff>188911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15875</xdr:colOff>
      <xdr:row>65</xdr:row>
      <xdr:rowOff>192087</xdr:rowOff>
    </xdr:from>
    <xdr:to>
      <xdr:col>16</xdr:col>
      <xdr:colOff>39688</xdr:colOff>
      <xdr:row>78</xdr:row>
      <xdr:rowOff>119062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15875</xdr:colOff>
      <xdr:row>49</xdr:row>
      <xdr:rowOff>184150</xdr:rowOff>
    </xdr:from>
    <xdr:to>
      <xdr:col>16</xdr:col>
      <xdr:colOff>55563</xdr:colOff>
      <xdr:row>63</xdr:row>
      <xdr:rowOff>23813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23812</xdr:colOff>
      <xdr:row>31</xdr:row>
      <xdr:rowOff>1587</xdr:rowOff>
    </xdr:from>
    <xdr:to>
      <xdr:col>16</xdr:col>
      <xdr:colOff>23813</xdr:colOff>
      <xdr:row>43</xdr:row>
      <xdr:rowOff>79375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7938</xdr:colOff>
      <xdr:row>13</xdr:row>
      <xdr:rowOff>25400</xdr:rowOff>
    </xdr:from>
    <xdr:to>
      <xdr:col>16</xdr:col>
      <xdr:colOff>79375</xdr:colOff>
      <xdr:row>25</xdr:row>
      <xdr:rowOff>158750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7937</xdr:colOff>
      <xdr:row>2</xdr:row>
      <xdr:rowOff>238124</xdr:rowOff>
    </xdr:from>
    <xdr:to>
      <xdr:col>14</xdr:col>
      <xdr:colOff>579438</xdr:colOff>
      <xdr:row>10</xdr:row>
      <xdr:rowOff>180974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15875</xdr:colOff>
      <xdr:row>238</xdr:row>
      <xdr:rowOff>168275</xdr:rowOff>
    </xdr:from>
    <xdr:to>
      <xdr:col>16</xdr:col>
      <xdr:colOff>23813</xdr:colOff>
      <xdr:row>251</xdr:row>
      <xdr:rowOff>95250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15875</xdr:colOff>
      <xdr:row>252</xdr:row>
      <xdr:rowOff>168275</xdr:rowOff>
    </xdr:from>
    <xdr:to>
      <xdr:col>16</xdr:col>
      <xdr:colOff>39688</xdr:colOff>
      <xdr:row>265</xdr:row>
      <xdr:rowOff>55562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270</xdr:row>
      <xdr:rowOff>1588</xdr:rowOff>
    </xdr:from>
    <xdr:to>
      <xdr:col>16</xdr:col>
      <xdr:colOff>119063</xdr:colOff>
      <xdr:row>282</xdr:row>
      <xdr:rowOff>63500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746125</xdr:colOff>
      <xdr:row>288</xdr:row>
      <xdr:rowOff>9525</xdr:rowOff>
    </xdr:from>
    <xdr:to>
      <xdr:col>16</xdr:col>
      <xdr:colOff>119063</xdr:colOff>
      <xdr:row>301</xdr:row>
      <xdr:rowOff>15875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15875</xdr:colOff>
      <xdr:row>305</xdr:row>
      <xdr:rowOff>192087</xdr:rowOff>
    </xdr:from>
    <xdr:to>
      <xdr:col>16</xdr:col>
      <xdr:colOff>142875</xdr:colOff>
      <xdr:row>318</xdr:row>
      <xdr:rowOff>182563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322</xdr:row>
      <xdr:rowOff>9525</xdr:rowOff>
    </xdr:from>
    <xdr:to>
      <xdr:col>16</xdr:col>
      <xdr:colOff>174625</xdr:colOff>
      <xdr:row>335</xdr:row>
      <xdr:rowOff>39687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pplementary_3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62;&#1099;&#1075;&#1072;&#1085;&#1082;&#1086;&#1074;/&#1040;&#1085;&#1072;&#1083;&#1080;&#1079;&#1099;/Lu-Hf_2022/&#1056;&#1077;&#1079;&#1091;&#1083;&#1100;&#1090;&#1072;&#1090;&#1099;/Hf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H4">
            <v>-7.8699084267939012</v>
          </cell>
        </row>
        <row r="5">
          <cell r="H5">
            <v>-6.4308346299433783</v>
          </cell>
        </row>
        <row r="6">
          <cell r="H6">
            <v>-2.41112266460458</v>
          </cell>
        </row>
        <row r="7">
          <cell r="H7">
            <v>-1.0966966829806397</v>
          </cell>
        </row>
        <row r="8">
          <cell r="H8">
            <v>-0.23394877927565361</v>
          </cell>
        </row>
        <row r="9">
          <cell r="H9">
            <v>-0.18117847991938518</v>
          </cell>
        </row>
        <row r="10">
          <cell r="H10">
            <v>-0.16296358041435699</v>
          </cell>
        </row>
        <row r="11">
          <cell r="H11">
            <v>0.60259656249438276</v>
          </cell>
        </row>
        <row r="14">
          <cell r="H14">
            <v>-13.56534669612719</v>
          </cell>
        </row>
        <row r="15">
          <cell r="H15">
            <v>-8.0961807302072586</v>
          </cell>
        </row>
        <row r="16">
          <cell r="H16">
            <v>-7.7000661534387422</v>
          </cell>
        </row>
        <row r="17">
          <cell r="H17">
            <v>-7.6189675765589024</v>
          </cell>
        </row>
        <row r="18">
          <cell r="H18">
            <v>-7.3370743613958336</v>
          </cell>
        </row>
        <row r="19">
          <cell r="H19">
            <v>-7.3123459052248538</v>
          </cell>
        </row>
        <row r="20">
          <cell r="H20">
            <v>-7.0097632748611582</v>
          </cell>
        </row>
        <row r="21">
          <cell r="H21">
            <v>-6.7164901496195881</v>
          </cell>
        </row>
        <row r="22">
          <cell r="H22">
            <v>-6.5511723050972632</v>
          </cell>
        </row>
        <row r="23">
          <cell r="H23">
            <v>-6.5427500471310607</v>
          </cell>
        </row>
        <row r="24">
          <cell r="H24">
            <v>-6.3205004167911856</v>
          </cell>
        </row>
        <row r="25">
          <cell r="H25">
            <v>-6.2371504776528122</v>
          </cell>
        </row>
        <row r="26">
          <cell r="H26">
            <v>-6.1406059709036755</v>
          </cell>
        </row>
        <row r="27">
          <cell r="H27">
            <v>-6.0038310492701399</v>
          </cell>
        </row>
        <row r="28">
          <cell r="H28">
            <v>-5.9736326941499938</v>
          </cell>
        </row>
        <row r="29">
          <cell r="H29">
            <v>-5.9218534703167256</v>
          </cell>
        </row>
        <row r="32">
          <cell r="H32">
            <v>-15.615927858321221</v>
          </cell>
        </row>
        <row r="33">
          <cell r="H33">
            <v>-16.506221863625338</v>
          </cell>
        </row>
        <row r="34">
          <cell r="H34">
            <v>-15.29318565174939</v>
          </cell>
        </row>
        <row r="35">
          <cell r="H35">
            <v>-10.923294377001394</v>
          </cell>
        </row>
        <row r="36">
          <cell r="H36">
            <v>-10.643372710181662</v>
          </cell>
        </row>
        <row r="37">
          <cell r="H37">
            <v>-10.115832284129244</v>
          </cell>
        </row>
        <row r="38">
          <cell r="H38">
            <v>-8.9920342156252069</v>
          </cell>
        </row>
        <row r="39">
          <cell r="H39">
            <v>-8.7431620946330959</v>
          </cell>
        </row>
        <row r="40">
          <cell r="H40">
            <v>-7.8355898178900301</v>
          </cell>
        </row>
        <row r="41">
          <cell r="H41">
            <v>-7.566796043802734</v>
          </cell>
        </row>
        <row r="42">
          <cell r="H42">
            <v>-7.2258986286092082</v>
          </cell>
        </row>
        <row r="43">
          <cell r="H43">
            <v>-6.1535471170873803</v>
          </cell>
        </row>
        <row r="44">
          <cell r="H44">
            <v>-5.5230771699497829</v>
          </cell>
        </row>
        <row r="45">
          <cell r="H45">
            <v>-5.466423706188368</v>
          </cell>
        </row>
        <row r="46">
          <cell r="H46">
            <v>-5.2473000119490072</v>
          </cell>
        </row>
        <row r="47">
          <cell r="H47">
            <v>-4.4589875219636887</v>
          </cell>
        </row>
        <row r="48">
          <cell r="H48">
            <v>-3.5959506111927499</v>
          </cell>
        </row>
        <row r="51">
          <cell r="H51">
            <v>-28.530295277890744</v>
          </cell>
        </row>
        <row r="52">
          <cell r="H52">
            <v>-43.085351068838492</v>
          </cell>
        </row>
        <row r="53">
          <cell r="H53">
            <v>-29.708812422188558</v>
          </cell>
        </row>
        <row r="54">
          <cell r="H54">
            <v>-28.999081064967022</v>
          </cell>
        </row>
        <row r="55">
          <cell r="H55">
            <v>-28.753198018603825</v>
          </cell>
        </row>
        <row r="56">
          <cell r="H56">
            <v>-28.742206080956969</v>
          </cell>
        </row>
        <row r="57">
          <cell r="H57">
            <v>-27.934205325108209</v>
          </cell>
        </row>
        <row r="58">
          <cell r="H58">
            <v>-27.469443133020299</v>
          </cell>
        </row>
        <row r="59">
          <cell r="H59">
            <v>-27.097643578150596</v>
          </cell>
        </row>
        <row r="60">
          <cell r="H60">
            <v>-26.655059039976138</v>
          </cell>
        </row>
        <row r="61">
          <cell r="H61">
            <v>-26.048446975564367</v>
          </cell>
        </row>
        <row r="62">
          <cell r="H62">
            <v>-24.870964495286223</v>
          </cell>
        </row>
        <row r="63">
          <cell r="H63">
            <v>-24.002767982473834</v>
          </cell>
        </row>
        <row r="67">
          <cell r="H67">
            <v>-29.282658572782424</v>
          </cell>
        </row>
        <row r="68">
          <cell r="H68">
            <v>-30.349015614148115</v>
          </cell>
        </row>
        <row r="69">
          <cell r="H69">
            <v>-29.39743795745602</v>
          </cell>
        </row>
        <row r="70">
          <cell r="H70">
            <v>-29.363212666907405</v>
          </cell>
        </row>
        <row r="71">
          <cell r="H71">
            <v>-29.279901319014549</v>
          </cell>
        </row>
        <row r="72">
          <cell r="H72">
            <v>-29.056346478372649</v>
          </cell>
        </row>
        <row r="73">
          <cell r="H73">
            <v>-29.030821400946479</v>
          </cell>
        </row>
        <row r="74">
          <cell r="H74">
            <v>-29.0252640124123</v>
          </cell>
        </row>
        <row r="75">
          <cell r="H75">
            <v>-28.540976923840748</v>
          </cell>
        </row>
        <row r="76">
          <cell r="H76">
            <v>-28.382183960489535</v>
          </cell>
        </row>
        <row r="77">
          <cell r="H77">
            <v>-28.156124295878051</v>
          </cell>
        </row>
        <row r="78">
          <cell r="H78">
            <v>-28.081257543973667</v>
          </cell>
        </row>
        <row r="79">
          <cell r="H79">
            <v>-27.930484116603051</v>
          </cell>
        </row>
        <row r="80">
          <cell r="H80">
            <v>-27.494034010215124</v>
          </cell>
        </row>
        <row r="81">
          <cell r="H81">
            <v>-21.322151407689596</v>
          </cell>
        </row>
        <row r="84">
          <cell r="H84">
            <v>-30.924293151871996</v>
          </cell>
        </row>
        <row r="85">
          <cell r="H85">
            <v>-29.137054984950876</v>
          </cell>
        </row>
        <row r="86">
          <cell r="H86">
            <v>-28.687550428952818</v>
          </cell>
        </row>
        <row r="87">
          <cell r="H87">
            <v>-28.177299028567468</v>
          </cell>
        </row>
        <row r="88">
          <cell r="H88">
            <v>-27.582864408843967</v>
          </cell>
        </row>
        <row r="91">
          <cell r="H91">
            <v>-0.99561308525952796</v>
          </cell>
        </row>
        <row r="92">
          <cell r="H92">
            <v>5.5926716478836394</v>
          </cell>
        </row>
        <row r="93">
          <cell r="H93">
            <v>5.6050963660971282</v>
          </cell>
        </row>
        <row r="94">
          <cell r="H94">
            <v>5.8936729526560621</v>
          </cell>
        </row>
        <row r="95">
          <cell r="H95">
            <v>6.0660936257544016</v>
          </cell>
        </row>
        <row r="96">
          <cell r="H96">
            <v>6.64285712702375</v>
          </cell>
        </row>
        <row r="97">
          <cell r="H97">
            <v>6.7549495209695412</v>
          </cell>
        </row>
        <row r="98">
          <cell r="H98">
            <v>6.8423847227643053</v>
          </cell>
        </row>
        <row r="99">
          <cell r="H99">
            <v>6.867807910531524</v>
          </cell>
        </row>
        <row r="100">
          <cell r="H100">
            <v>6.9901410976607634</v>
          </cell>
        </row>
        <row r="101">
          <cell r="H101">
            <v>7.0940962345491778</v>
          </cell>
        </row>
        <row r="102">
          <cell r="H102">
            <v>7.7417741271775737</v>
          </cell>
        </row>
        <row r="103">
          <cell r="H103">
            <v>8.8820018807280423</v>
          </cell>
        </row>
        <row r="104">
          <cell r="H104">
            <v>10.608224836287047</v>
          </cell>
        </row>
        <row r="105">
          <cell r="H105">
            <v>10.933099091964564</v>
          </cell>
        </row>
        <row r="108">
          <cell r="H108">
            <v>0.50783511629122025</v>
          </cell>
        </row>
        <row r="109">
          <cell r="H109">
            <v>-2.8224981602369152</v>
          </cell>
        </row>
        <row r="110">
          <cell r="H110">
            <v>-2.5109002010119412</v>
          </cell>
        </row>
        <row r="111">
          <cell r="H111">
            <v>-2.4274536860217926</v>
          </cell>
        </row>
        <row r="112">
          <cell r="H112">
            <v>-2.3926527568744764</v>
          </cell>
        </row>
        <row r="113">
          <cell r="H113">
            <v>-2.1459039144815244</v>
          </cell>
        </row>
        <row r="114">
          <cell r="H114">
            <v>-1.840658748392539</v>
          </cell>
        </row>
        <row r="115">
          <cell r="H115">
            <v>-1.7032758690420384</v>
          </cell>
        </row>
        <row r="116">
          <cell r="H116">
            <v>-1.6056058068440753</v>
          </cell>
        </row>
        <row r="117">
          <cell r="H117">
            <v>-1.3351681071698001</v>
          </cell>
        </row>
        <row r="118">
          <cell r="H118">
            <v>-0.99550960847946834</v>
          </cell>
        </row>
        <row r="119">
          <cell r="H119">
            <v>-0.87172649937669755</v>
          </cell>
        </row>
        <row r="120">
          <cell r="H120">
            <v>-0.77662086966731758</v>
          </cell>
        </row>
        <row r="121">
          <cell r="H121">
            <v>-0.73814488161280822</v>
          </cell>
        </row>
        <row r="122">
          <cell r="H122">
            <v>7.2899145287656619E-2</v>
          </cell>
        </row>
        <row r="125">
          <cell r="H125">
            <v>-3.6614924002084752</v>
          </cell>
        </row>
        <row r="126">
          <cell r="H126">
            <v>-1.5235177817969241</v>
          </cell>
        </row>
        <row r="127">
          <cell r="H127">
            <v>-1.5103236939492888</v>
          </cell>
        </row>
        <row r="128">
          <cell r="H128">
            <v>-1.1910633007358253</v>
          </cell>
        </row>
        <row r="129">
          <cell r="H129">
            <v>-0.96745235421923059</v>
          </cell>
        </row>
        <row r="130">
          <cell r="H130">
            <v>-0.91301617215465836</v>
          </cell>
        </row>
        <row r="131">
          <cell r="H131">
            <v>-0.842421254350052</v>
          </cell>
        </row>
        <row r="132">
          <cell r="H132">
            <v>-0.2269704705376574</v>
          </cell>
        </row>
        <row r="133">
          <cell r="H133">
            <v>-7.1927246209230411E-2</v>
          </cell>
        </row>
        <row r="134">
          <cell r="H134">
            <v>0.27923017296358221</v>
          </cell>
        </row>
        <row r="135">
          <cell r="H135">
            <v>0.37369340189576139</v>
          </cell>
        </row>
        <row r="136">
          <cell r="H136">
            <v>1.2453290769914096</v>
          </cell>
        </row>
        <row r="137">
          <cell r="H137">
            <v>1.2798464385116981</v>
          </cell>
        </row>
        <row r="138">
          <cell r="H138">
            <v>1.5620884982666725</v>
          </cell>
        </row>
        <row r="139">
          <cell r="H139">
            <v>1.8782145753783386</v>
          </cell>
        </row>
        <row r="142">
          <cell r="H142">
            <v>-16.039915543831484</v>
          </cell>
        </row>
        <row r="143">
          <cell r="H143">
            <v>-15.443038921645424</v>
          </cell>
        </row>
        <row r="144">
          <cell r="H144">
            <v>-14.808774303397433</v>
          </cell>
        </row>
        <row r="145">
          <cell r="H145">
            <v>-14.095368975465465</v>
          </cell>
        </row>
        <row r="146">
          <cell r="H146">
            <v>-13.005028308355762</v>
          </cell>
        </row>
        <row r="147">
          <cell r="H147">
            <v>-12.900172268130492</v>
          </cell>
        </row>
        <row r="148">
          <cell r="H148">
            <v>-12.191747200678339</v>
          </cell>
        </row>
        <row r="149">
          <cell r="H149">
            <v>-12.149474541623178</v>
          </cell>
        </row>
        <row r="150">
          <cell r="H150">
            <v>-12.127105639184805</v>
          </cell>
        </row>
        <row r="151">
          <cell r="H151">
            <v>-11.915392370731269</v>
          </cell>
        </row>
        <row r="152">
          <cell r="H152">
            <v>-11.45211753134156</v>
          </cell>
        </row>
        <row r="153">
          <cell r="H153">
            <v>-10.739297284761225</v>
          </cell>
        </row>
        <row r="156">
          <cell r="H156">
            <v>10.826385751790182</v>
          </cell>
        </row>
        <row r="157">
          <cell r="H157">
            <v>11.430881890132923</v>
          </cell>
        </row>
        <row r="158">
          <cell r="H158">
            <v>11.508142024868544</v>
          </cell>
        </row>
        <row r="159">
          <cell r="H159">
            <v>11.792313952775551</v>
          </cell>
        </row>
        <row r="160">
          <cell r="H160">
            <v>12.794070712311385</v>
          </cell>
        </row>
        <row r="161">
          <cell r="H161">
            <v>13.565066805681351</v>
          </cell>
        </row>
        <row r="162">
          <cell r="H162">
            <v>13.703212584841125</v>
          </cell>
        </row>
        <row r="163">
          <cell r="H163">
            <v>13.995386983625394</v>
          </cell>
        </row>
        <row r="164">
          <cell r="H164">
            <v>14.152707593436933</v>
          </cell>
        </row>
        <row r="165">
          <cell r="H165">
            <v>14.795808146233902</v>
          </cell>
        </row>
        <row r="166">
          <cell r="H166">
            <v>15.360135418853424</v>
          </cell>
        </row>
        <row r="167">
          <cell r="H167">
            <v>15.798564277936817</v>
          </cell>
        </row>
        <row r="170">
          <cell r="H170">
            <v>0.41695093224414226</v>
          </cell>
        </row>
        <row r="171">
          <cell r="H171">
            <v>0.70578097053017164</v>
          </cell>
        </row>
        <row r="172">
          <cell r="H172">
            <v>0.85845773949681092</v>
          </cell>
        </row>
        <row r="173">
          <cell r="H173">
            <v>1.518698173907989</v>
          </cell>
        </row>
        <row r="174">
          <cell r="H174">
            <v>2.0378743876418968</v>
          </cell>
        </row>
        <row r="175">
          <cell r="H175">
            <v>2.1170489074090968</v>
          </cell>
        </row>
        <row r="176">
          <cell r="H176">
            <v>2.1468891030254422</v>
          </cell>
        </row>
        <row r="177">
          <cell r="H177">
            <v>2.8105355368547782</v>
          </cell>
        </row>
        <row r="178">
          <cell r="H178">
            <v>2.8912079555971912</v>
          </cell>
        </row>
        <row r="179">
          <cell r="H179">
            <v>4.3692650879435257</v>
          </cell>
        </row>
        <row r="180">
          <cell r="H180">
            <v>4.4982046409521432</v>
          </cell>
        </row>
        <row r="181">
          <cell r="H181">
            <v>6.5664082828212935</v>
          </cell>
        </row>
        <row r="184">
          <cell r="H184">
            <v>-18.698904314475588</v>
          </cell>
        </row>
        <row r="185">
          <cell r="H185">
            <v>-17.332757870898181</v>
          </cell>
        </row>
        <row r="186">
          <cell r="H186">
            <v>-16.540103687378171</v>
          </cell>
        </row>
        <row r="187">
          <cell r="H187">
            <v>-16.480361982396413</v>
          </cell>
        </row>
        <row r="188">
          <cell r="H188">
            <v>-16.191253250566049</v>
          </cell>
        </row>
        <row r="189">
          <cell r="H189">
            <v>-15.971902175071587</v>
          </cell>
        </row>
        <row r="190">
          <cell r="H190">
            <v>-15.663418911601616</v>
          </cell>
        </row>
        <row r="191">
          <cell r="H191">
            <v>-14.779994205204416</v>
          </cell>
        </row>
        <row r="192">
          <cell r="H192">
            <v>-14.416690607381886</v>
          </cell>
        </row>
        <row r="193">
          <cell r="H193">
            <v>-13.088322555314026</v>
          </cell>
        </row>
        <row r="194">
          <cell r="H194">
            <v>-12.653127836989125</v>
          </cell>
        </row>
        <row r="195">
          <cell r="H195">
            <v>-6.4443520749434127</v>
          </cell>
        </row>
        <row r="198">
          <cell r="H198">
            <v>-29.011194366877639</v>
          </cell>
        </row>
        <row r="199">
          <cell r="H199">
            <v>-22.460862182100655</v>
          </cell>
        </row>
        <row r="200">
          <cell r="H200">
            <v>-21.421850781263412</v>
          </cell>
        </row>
        <row r="201">
          <cell r="H201">
            <v>-21.076350654839636</v>
          </cell>
        </row>
        <row r="202">
          <cell r="H202">
            <v>-21.060205585122674</v>
          </cell>
        </row>
        <row r="203">
          <cell r="H203">
            <v>-20.728605806224692</v>
          </cell>
        </row>
        <row r="204">
          <cell r="H204">
            <v>-20.201001320656825</v>
          </cell>
        </row>
        <row r="205">
          <cell r="H205">
            <v>-19.974162665157795</v>
          </cell>
        </row>
        <row r="206">
          <cell r="H206">
            <v>-19.659287336838805</v>
          </cell>
        </row>
        <row r="207">
          <cell r="H207">
            <v>-19.304930636602506</v>
          </cell>
        </row>
        <row r="208">
          <cell r="H208">
            <v>-19.115369129014965</v>
          </cell>
        </row>
        <row r="209">
          <cell r="H209">
            <v>-17.5891734140179</v>
          </cell>
        </row>
        <row r="212">
          <cell r="H212">
            <v>-34.042719533032887</v>
          </cell>
        </row>
        <row r="213">
          <cell r="H213">
            <v>-26.465158110126332</v>
          </cell>
        </row>
        <row r="214">
          <cell r="H214">
            <v>-20.467523918227577</v>
          </cell>
        </row>
        <row r="215">
          <cell r="H215">
            <v>-19.408362267537626</v>
          </cell>
        </row>
        <row r="216">
          <cell r="H216">
            <v>-18.885633127457282</v>
          </cell>
        </row>
        <row r="217">
          <cell r="H217">
            <v>-18.882199013544003</v>
          </cell>
        </row>
        <row r="218">
          <cell r="H218">
            <v>-18.509873515269625</v>
          </cell>
        </row>
        <row r="219">
          <cell r="H219">
            <v>-18.34674899496278</v>
          </cell>
        </row>
        <row r="220">
          <cell r="H220">
            <v>-17.959325953183775</v>
          </cell>
        </row>
        <row r="221">
          <cell r="H221">
            <v>-17.643226021476043</v>
          </cell>
        </row>
        <row r="222">
          <cell r="H222">
            <v>-17.48114363886496</v>
          </cell>
        </row>
        <row r="223">
          <cell r="H223">
            <v>-17.132449400768117</v>
          </cell>
        </row>
        <row r="226">
          <cell r="H226">
            <v>-15.444654133004967</v>
          </cell>
        </row>
        <row r="227">
          <cell r="H227">
            <v>-9.5384276432017323</v>
          </cell>
        </row>
        <row r="228">
          <cell r="H228">
            <v>-9.4891679390776229</v>
          </cell>
        </row>
        <row r="229">
          <cell r="H229">
            <v>-9.0868213371972484</v>
          </cell>
        </row>
        <row r="230">
          <cell r="H230">
            <v>-8.789446990137078</v>
          </cell>
        </row>
        <row r="231">
          <cell r="H231">
            <v>-8.4659416665349951</v>
          </cell>
        </row>
        <row r="232">
          <cell r="H232">
            <v>-8.0493695415474988</v>
          </cell>
        </row>
        <row r="233">
          <cell r="H233">
            <v>-7.8194737521428452</v>
          </cell>
        </row>
        <row r="234">
          <cell r="H234">
            <v>-7.6828391064192099</v>
          </cell>
        </row>
        <row r="235">
          <cell r="H235">
            <v>-6.5780887292733095</v>
          </cell>
        </row>
        <row r="236">
          <cell r="H236">
            <v>-4.2039365551174868</v>
          </cell>
        </row>
        <row r="237">
          <cell r="H237">
            <v>-4.1864819152787707</v>
          </cell>
        </row>
        <row r="240">
          <cell r="H240">
            <v>-6.6166777678167197</v>
          </cell>
        </row>
        <row r="241">
          <cell r="H241">
            <v>-5.2880349925415819</v>
          </cell>
        </row>
        <row r="242">
          <cell r="H242">
            <v>-4.8760481620605463</v>
          </cell>
        </row>
        <row r="243">
          <cell r="H243">
            <v>-3.5704206637706957</v>
          </cell>
        </row>
        <row r="244">
          <cell r="H244">
            <v>-2.7115135910301049</v>
          </cell>
        </row>
        <row r="245">
          <cell r="H245">
            <v>-2.5831587784921117</v>
          </cell>
        </row>
        <row r="246">
          <cell r="H246">
            <v>-2.0336953489943017</v>
          </cell>
        </row>
        <row r="247">
          <cell r="H247">
            <v>-1.292455361501732</v>
          </cell>
        </row>
        <row r="248">
          <cell r="H248">
            <v>-0.77954608998263897</v>
          </cell>
        </row>
        <row r="249">
          <cell r="H249">
            <v>4.6600506061378715</v>
          </cell>
        </row>
        <row r="250">
          <cell r="H250">
            <v>5.3167633798396228</v>
          </cell>
        </row>
        <row r="251">
          <cell r="H251">
            <v>5.7105746197570779</v>
          </cell>
        </row>
        <row r="254">
          <cell r="H254">
            <v>-8.0630028200460799</v>
          </cell>
        </row>
        <row r="255">
          <cell r="H255">
            <v>-7.8980778042803026</v>
          </cell>
        </row>
        <row r="256">
          <cell r="H256">
            <v>-7.0288010799210214</v>
          </cell>
        </row>
        <row r="257">
          <cell r="H257">
            <v>-5.9729238708561505</v>
          </cell>
        </row>
        <row r="258">
          <cell r="H258">
            <v>-1.7184460450243106</v>
          </cell>
        </row>
        <row r="259">
          <cell r="H259">
            <v>-0.28662471070937645</v>
          </cell>
        </row>
        <row r="260">
          <cell r="H260">
            <v>-0.25402994446016081</v>
          </cell>
        </row>
        <row r="261">
          <cell r="H261">
            <v>0.42513433677722734</v>
          </cell>
        </row>
        <row r="262">
          <cell r="H262">
            <v>0.43856070057063867</v>
          </cell>
        </row>
        <row r="263">
          <cell r="H263">
            <v>0.77286430505300707</v>
          </cell>
        </row>
        <row r="264">
          <cell r="H264">
            <v>1.1445566015198114</v>
          </cell>
        </row>
        <row r="265">
          <cell r="H265">
            <v>1.7452716984741423</v>
          </cell>
        </row>
        <row r="266">
          <cell r="H266">
            <v>2.6912460778698071</v>
          </cell>
        </row>
        <row r="267">
          <cell r="H267">
            <v>3.0328395617764468</v>
          </cell>
        </row>
        <row r="268">
          <cell r="H268">
            <v>5.0714250361609841</v>
          </cell>
        </row>
        <row r="271">
          <cell r="H271">
            <v>-2.1236545125865218</v>
          </cell>
        </row>
        <row r="272">
          <cell r="H272">
            <v>-1.2904863508012436</v>
          </cell>
        </row>
        <row r="273">
          <cell r="H273">
            <v>-0.71390697829616556</v>
          </cell>
        </row>
        <row r="274">
          <cell r="H274">
            <v>-0.71106644619091419</v>
          </cell>
        </row>
        <row r="275">
          <cell r="H275">
            <v>-0.41310815179564031</v>
          </cell>
        </row>
        <row r="276">
          <cell r="H276">
            <v>0.13519552732989037</v>
          </cell>
        </row>
        <row r="277">
          <cell r="H277">
            <v>0.20621146740137597</v>
          </cell>
        </row>
        <row r="278">
          <cell r="H278">
            <v>0.31137248320647171</v>
          </cell>
        </row>
        <row r="279">
          <cell r="H279">
            <v>0.91747736692080473</v>
          </cell>
        </row>
        <row r="280">
          <cell r="H280">
            <v>1.1464643348359882</v>
          </cell>
        </row>
        <row r="281">
          <cell r="H281">
            <v>1.6290710621668483</v>
          </cell>
        </row>
        <row r="282">
          <cell r="H282">
            <v>2.1577275263854645</v>
          </cell>
        </row>
        <row r="283">
          <cell r="H283">
            <v>2.5206473553243844</v>
          </cell>
        </row>
        <row r="284">
          <cell r="H284">
            <v>2.585045739612414</v>
          </cell>
        </row>
        <row r="285">
          <cell r="H285">
            <v>2.6408443824647065</v>
          </cell>
        </row>
        <row r="286">
          <cell r="H286">
            <v>3.1292437510959221</v>
          </cell>
        </row>
        <row r="289">
          <cell r="H289">
            <v>-1.036242336603185</v>
          </cell>
        </row>
        <row r="290">
          <cell r="H290">
            <v>5.2179306589148489E-2</v>
          </cell>
        </row>
        <row r="291">
          <cell r="H291">
            <v>0.99295891076688925</v>
          </cell>
        </row>
        <row r="292">
          <cell r="H292">
            <v>1.0719187885002857</v>
          </cell>
        </row>
        <row r="293">
          <cell r="H293">
            <v>1.1662387527392246</v>
          </cell>
        </row>
        <row r="294">
          <cell r="H294">
            <v>1.1808136684651851</v>
          </cell>
        </row>
        <row r="295">
          <cell r="H295">
            <v>1.2847870077051642</v>
          </cell>
        </row>
        <row r="296">
          <cell r="H296">
            <v>1.2937388774074456</v>
          </cell>
        </row>
        <row r="297">
          <cell r="H297">
            <v>1.3372210260505453</v>
          </cell>
        </row>
        <row r="298">
          <cell r="H298">
            <v>1.3582523507630304</v>
          </cell>
        </row>
        <row r="299">
          <cell r="H299">
            <v>1.388378901968899</v>
          </cell>
        </row>
        <row r="300">
          <cell r="H300">
            <v>1.6108445320754567</v>
          </cell>
        </row>
        <row r="301">
          <cell r="H301">
            <v>1.9401380082379163</v>
          </cell>
        </row>
        <row r="302">
          <cell r="H302">
            <v>2.1245695929644315</v>
          </cell>
        </row>
        <row r="303">
          <cell r="H303">
            <v>2.621376534023292</v>
          </cell>
        </row>
        <row r="304">
          <cell r="H304">
            <v>2.9053765586922236</v>
          </cell>
        </row>
        <row r="307">
          <cell r="H307">
            <v>-0.38817368058474422</v>
          </cell>
        </row>
        <row r="308">
          <cell r="H308">
            <v>-0.11290781854171072</v>
          </cell>
        </row>
        <row r="309">
          <cell r="H309">
            <v>5.156841709024107E-2</v>
          </cell>
        </row>
        <row r="310">
          <cell r="H310">
            <v>0.10841691925976349</v>
          </cell>
        </row>
        <row r="311">
          <cell r="H311">
            <v>0.27044533225029888</v>
          </cell>
        </row>
        <row r="312">
          <cell r="H312">
            <v>0.29161155002466188</v>
          </cell>
        </row>
        <row r="313">
          <cell r="H313">
            <v>0.43699208098083631</v>
          </cell>
        </row>
        <row r="314">
          <cell r="H314">
            <v>0.5547544606680912</v>
          </cell>
        </row>
        <row r="315">
          <cell r="H315">
            <v>0.79102792740104988</v>
          </cell>
        </row>
        <row r="316">
          <cell r="H316">
            <v>0.8538232781614834</v>
          </cell>
        </row>
        <row r="317">
          <cell r="H317">
            <v>1.222644344190126</v>
          </cell>
        </row>
        <row r="318">
          <cell r="H318">
            <v>1.5294163876320628</v>
          </cell>
        </row>
        <row r="319">
          <cell r="H319">
            <v>1.7165956670409379</v>
          </cell>
        </row>
        <row r="320">
          <cell r="H320">
            <v>2.4929661547743436</v>
          </cell>
        </row>
        <row r="323">
          <cell r="H323">
            <v>3.9323131493106107</v>
          </cell>
        </row>
        <row r="324">
          <cell r="H324">
            <v>4.5544625930717046</v>
          </cell>
        </row>
        <row r="325">
          <cell r="H325">
            <v>4.6688248911949586</v>
          </cell>
        </row>
        <row r="326">
          <cell r="H326">
            <v>5.3734559512288307</v>
          </cell>
        </row>
        <row r="327">
          <cell r="H327">
            <v>5.4489293979554976</v>
          </cell>
        </row>
        <row r="328">
          <cell r="H328">
            <v>5.5718220329784849</v>
          </cell>
        </row>
        <row r="329">
          <cell r="H329">
            <v>5.5934286633377841</v>
          </cell>
        </row>
        <row r="330">
          <cell r="H330">
            <v>6.0441503676409649</v>
          </cell>
        </row>
        <row r="331">
          <cell r="H331">
            <v>6.4435983852599854</v>
          </cell>
        </row>
        <row r="332">
          <cell r="H332">
            <v>6.4524639566570272</v>
          </cell>
        </row>
        <row r="333">
          <cell r="H333">
            <v>6.5204210395623967</v>
          </cell>
        </row>
        <row r="334">
          <cell r="H334">
            <v>6.5244364600438285</v>
          </cell>
        </row>
        <row r="335">
          <cell r="H335">
            <v>6.8200334991909308</v>
          </cell>
        </row>
        <row r="336">
          <cell r="H336">
            <v>7.8409153914745335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>
        <row r="385">
          <cell r="H385">
            <v>-0.99561308525952796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67"/>
  <sheetViews>
    <sheetView zoomScale="120" zoomScaleNormal="120" workbookViewId="0">
      <pane ySplit="1" topLeftCell="A2" activePane="bottomLeft" state="frozen"/>
      <selection pane="bottomLeft" activeCell="P59" sqref="P59"/>
    </sheetView>
  </sheetViews>
  <sheetFormatPr defaultRowHeight="15.75" x14ac:dyDescent="0.25"/>
  <cols>
    <col min="1" max="23" width="9.140625" style="2"/>
    <col min="24" max="24" width="1.7109375" style="2" customWidth="1"/>
    <col min="25" max="33" width="9.140625" style="2"/>
    <col min="34" max="34" width="1.5703125" style="2" customWidth="1"/>
    <col min="35" max="37" width="9.140625" style="2"/>
    <col min="38" max="38" width="11" style="2" customWidth="1"/>
    <col min="39" max="39" width="10.28515625" style="2" customWidth="1"/>
    <col min="40" max="40" width="9.140625" style="2"/>
    <col min="41" max="41" width="10.42578125" style="2" customWidth="1"/>
    <col min="42" max="44" width="9.140625" style="2"/>
    <col min="45" max="45" width="10.28515625" style="2" customWidth="1"/>
    <col min="46" max="46" width="9.140625" style="2"/>
    <col min="47" max="47" width="10" style="2" customWidth="1"/>
    <col min="48" max="48" width="1.5703125" style="14" customWidth="1"/>
    <col min="49" max="49" width="9.140625" style="2"/>
    <col min="50" max="50" width="10.5703125" style="2" customWidth="1"/>
    <col min="51" max="51" width="9.140625" style="2"/>
    <col min="52" max="52" width="10" style="2" customWidth="1"/>
    <col min="53" max="53" width="9.140625" style="2"/>
    <col min="54" max="54" width="11" style="2" customWidth="1"/>
    <col min="55" max="55" width="10.5703125" style="2" customWidth="1"/>
    <col min="56" max="57" width="9.140625" style="2"/>
    <col min="58" max="58" width="10.28515625" style="2" customWidth="1"/>
    <col min="59" max="60" width="9.140625" style="2"/>
    <col min="61" max="61" width="9.85546875" style="2" customWidth="1"/>
    <col min="62" max="62" width="9.140625" style="2"/>
    <col min="63" max="63" width="10.7109375" style="2" customWidth="1"/>
    <col min="64" max="64" width="10.28515625" style="2" customWidth="1"/>
    <col min="65" max="65" width="10.85546875" style="2" customWidth="1"/>
    <col min="66" max="66" width="10.140625" style="2" customWidth="1"/>
    <col min="67" max="67" width="9.140625" style="2"/>
    <col min="68" max="68" width="9.7109375" style="2" customWidth="1"/>
    <col min="69" max="69" width="10" style="2" customWidth="1"/>
    <col min="70" max="70" width="9.85546875" style="2" customWidth="1"/>
    <col min="71" max="71" width="9.140625" style="2"/>
    <col min="72" max="72" width="9.5703125" style="2" customWidth="1"/>
    <col min="73" max="73" width="9.140625" style="2"/>
    <col min="74" max="74" width="9.7109375" style="2" customWidth="1"/>
    <col min="75" max="75" width="9.5703125" style="2" customWidth="1"/>
    <col min="76" max="76" width="9.140625" style="2"/>
    <col min="77" max="77" width="9.5703125" style="2" customWidth="1"/>
    <col min="78" max="84" width="9.140625" style="2"/>
    <col min="85" max="85" width="10.28515625" style="2" customWidth="1"/>
    <col min="86" max="16384" width="9.140625" style="2"/>
  </cols>
  <sheetData>
    <row r="1" spans="1:89" x14ac:dyDescent="0.25">
      <c r="A1" s="8" t="s">
        <v>100</v>
      </c>
    </row>
    <row r="2" spans="1:89" s="15" customFormat="1" ht="18" customHeight="1" x14ac:dyDescent="0.2">
      <c r="A2" s="26" t="s">
        <v>96</v>
      </c>
      <c r="B2" s="27" t="s">
        <v>101</v>
      </c>
      <c r="C2" s="27" t="s">
        <v>102</v>
      </c>
      <c r="D2" s="27" t="s">
        <v>103</v>
      </c>
      <c r="E2" s="27" t="s">
        <v>104</v>
      </c>
      <c r="F2" s="27" t="s">
        <v>105</v>
      </c>
      <c r="G2" s="27" t="s">
        <v>106</v>
      </c>
      <c r="H2" s="27" t="s">
        <v>107</v>
      </c>
      <c r="I2" s="27" t="s">
        <v>108</v>
      </c>
      <c r="J2" s="27" t="s">
        <v>0</v>
      </c>
      <c r="K2" s="27" t="s">
        <v>109</v>
      </c>
      <c r="L2" s="27" t="s">
        <v>1</v>
      </c>
      <c r="M2" s="27" t="s">
        <v>110</v>
      </c>
      <c r="N2" s="27" t="s">
        <v>111</v>
      </c>
      <c r="O2" s="27" t="s">
        <v>2</v>
      </c>
      <c r="P2" s="27" t="s">
        <v>112</v>
      </c>
      <c r="Q2" s="27" t="s">
        <v>113</v>
      </c>
      <c r="R2" s="27" t="s">
        <v>114</v>
      </c>
      <c r="S2" s="27" t="s">
        <v>115</v>
      </c>
      <c r="T2" s="27" t="s">
        <v>3</v>
      </c>
      <c r="U2" s="27" t="s">
        <v>4</v>
      </c>
      <c r="V2" s="27" t="s">
        <v>116</v>
      </c>
      <c r="W2" s="27" t="s">
        <v>117</v>
      </c>
      <c r="X2" s="30"/>
      <c r="Y2" s="27" t="s">
        <v>118</v>
      </c>
      <c r="Z2" s="27" t="s">
        <v>119</v>
      </c>
      <c r="AA2" s="27" t="s">
        <v>120</v>
      </c>
      <c r="AB2" s="27" t="s">
        <v>121</v>
      </c>
      <c r="AC2" s="27" t="s">
        <v>122</v>
      </c>
      <c r="AD2" s="27" t="s">
        <v>123</v>
      </c>
      <c r="AE2" s="27" t="s">
        <v>9</v>
      </c>
      <c r="AF2" s="27" t="s">
        <v>10</v>
      </c>
      <c r="AG2" s="27" t="s">
        <v>124</v>
      </c>
      <c r="AH2" s="30"/>
      <c r="AI2" s="27" t="s">
        <v>125</v>
      </c>
      <c r="AJ2" s="27" t="s">
        <v>126</v>
      </c>
      <c r="AK2" s="27" t="s">
        <v>127</v>
      </c>
      <c r="AL2" s="27" t="s">
        <v>11</v>
      </c>
      <c r="AM2" s="27" t="s">
        <v>128</v>
      </c>
      <c r="AN2" s="27" t="s">
        <v>129</v>
      </c>
      <c r="AO2" s="27" t="s">
        <v>12</v>
      </c>
      <c r="AP2" s="27" t="s">
        <v>13</v>
      </c>
      <c r="AQ2" s="27" t="s">
        <v>130</v>
      </c>
      <c r="AR2" s="27" t="s">
        <v>131</v>
      </c>
      <c r="AS2" s="27" t="s">
        <v>132</v>
      </c>
      <c r="AT2" s="27" t="s">
        <v>133</v>
      </c>
      <c r="AU2" s="27" t="s">
        <v>14</v>
      </c>
      <c r="AV2" s="30"/>
      <c r="AW2" s="27" t="s">
        <v>15</v>
      </c>
      <c r="AX2" s="27" t="s">
        <v>16</v>
      </c>
      <c r="AY2" s="27" t="s">
        <v>17</v>
      </c>
      <c r="AZ2" s="27" t="s">
        <v>18</v>
      </c>
      <c r="BA2" s="27" t="s">
        <v>19</v>
      </c>
      <c r="BB2" s="27" t="s">
        <v>20</v>
      </c>
      <c r="BC2" s="27" t="s">
        <v>21</v>
      </c>
      <c r="BD2" s="27" t="s">
        <v>22</v>
      </c>
      <c r="BE2" s="27" t="s">
        <v>23</v>
      </c>
      <c r="BF2" s="27" t="s">
        <v>24</v>
      </c>
      <c r="BG2" s="27" t="s">
        <v>25</v>
      </c>
      <c r="BH2" s="27" t="s">
        <v>26</v>
      </c>
      <c r="BI2" s="27" t="s">
        <v>27</v>
      </c>
      <c r="BJ2" s="27" t="s">
        <v>28</v>
      </c>
      <c r="BK2" s="27" t="s">
        <v>134</v>
      </c>
      <c r="BL2" s="27" t="s">
        <v>29</v>
      </c>
      <c r="BM2" s="27" t="s">
        <v>30</v>
      </c>
      <c r="BN2" s="27" t="s">
        <v>31</v>
      </c>
      <c r="BO2" s="27" t="s">
        <v>32</v>
      </c>
      <c r="BP2" s="27" t="s">
        <v>33</v>
      </c>
      <c r="BQ2" s="27" t="s">
        <v>34</v>
      </c>
      <c r="BR2" s="27" t="s">
        <v>35</v>
      </c>
      <c r="BS2" s="27" t="s">
        <v>36</v>
      </c>
      <c r="BT2" s="27" t="s">
        <v>135</v>
      </c>
      <c r="BU2" s="27" t="s">
        <v>37</v>
      </c>
      <c r="BV2" s="27" t="s">
        <v>38</v>
      </c>
      <c r="BW2" s="27" t="s">
        <v>39</v>
      </c>
      <c r="BX2" s="27" t="s">
        <v>40</v>
      </c>
      <c r="BY2" s="27" t="s">
        <v>41</v>
      </c>
      <c r="BZ2" s="27" t="s">
        <v>42</v>
      </c>
      <c r="CA2" s="27" t="s">
        <v>43</v>
      </c>
      <c r="CB2" s="27" t="s">
        <v>44</v>
      </c>
      <c r="CC2" s="27" t="s">
        <v>136</v>
      </c>
      <c r="CD2" s="27" t="s">
        <v>137</v>
      </c>
      <c r="CE2" s="27" t="s">
        <v>138</v>
      </c>
      <c r="CF2" s="27" t="s">
        <v>139</v>
      </c>
      <c r="CG2" s="27" t="s">
        <v>140</v>
      </c>
      <c r="CH2" s="27" t="s">
        <v>141</v>
      </c>
      <c r="CI2" s="27" t="s">
        <v>142</v>
      </c>
      <c r="CJ2" s="27" t="s">
        <v>143</v>
      </c>
      <c r="CK2" s="27" t="s">
        <v>144</v>
      </c>
    </row>
    <row r="3" spans="1:89" s="16" customFormat="1" ht="12.75" x14ac:dyDescent="0.2">
      <c r="A3" s="28" t="s">
        <v>97</v>
      </c>
      <c r="B3" s="29" t="s">
        <v>98</v>
      </c>
      <c r="C3" s="29" t="s">
        <v>98</v>
      </c>
      <c r="D3" s="29" t="s">
        <v>98</v>
      </c>
      <c r="E3" s="29" t="s">
        <v>98</v>
      </c>
      <c r="F3" s="29" t="s">
        <v>98</v>
      </c>
      <c r="G3" s="29" t="s">
        <v>98</v>
      </c>
      <c r="H3" s="29" t="s">
        <v>98</v>
      </c>
      <c r="I3" s="29" t="s">
        <v>98</v>
      </c>
      <c r="J3" s="29" t="s">
        <v>145</v>
      </c>
      <c r="K3" s="29" t="s">
        <v>79</v>
      </c>
      <c r="L3" s="29" t="s">
        <v>98</v>
      </c>
      <c r="M3" s="29" t="s">
        <v>145</v>
      </c>
      <c r="N3" s="29" t="s">
        <v>145</v>
      </c>
      <c r="O3" s="29" t="s">
        <v>98</v>
      </c>
      <c r="P3" s="29" t="s">
        <v>98</v>
      </c>
      <c r="Q3" s="29" t="s">
        <v>98</v>
      </c>
      <c r="R3" s="29" t="s">
        <v>145</v>
      </c>
      <c r="S3" s="29" t="s">
        <v>145</v>
      </c>
      <c r="T3" s="29" t="s">
        <v>145</v>
      </c>
      <c r="U3" s="29" t="s">
        <v>98</v>
      </c>
      <c r="V3" s="29" t="s">
        <v>98</v>
      </c>
      <c r="W3" s="29" t="s">
        <v>145</v>
      </c>
      <c r="Y3" s="29" t="s">
        <v>145</v>
      </c>
      <c r="Z3" s="29" t="s">
        <v>98</v>
      </c>
      <c r="AA3" s="29" t="s">
        <v>98</v>
      </c>
      <c r="AB3" s="29" t="s">
        <v>145</v>
      </c>
      <c r="AC3" s="29" t="s">
        <v>98</v>
      </c>
      <c r="AD3" s="29" t="s">
        <v>145</v>
      </c>
      <c r="AE3" s="29" t="s">
        <v>98</v>
      </c>
      <c r="AF3" s="29" t="s">
        <v>98</v>
      </c>
      <c r="AG3" s="29" t="s">
        <v>98</v>
      </c>
      <c r="AI3" s="29" t="s">
        <v>98</v>
      </c>
      <c r="AJ3" s="29" t="s">
        <v>98</v>
      </c>
      <c r="AK3" s="29" t="s">
        <v>98</v>
      </c>
      <c r="AL3" s="29" t="s">
        <v>98</v>
      </c>
      <c r="AM3" s="29" t="s">
        <v>98</v>
      </c>
      <c r="AN3" s="29" t="s">
        <v>145</v>
      </c>
      <c r="AO3" s="29" t="s">
        <v>146</v>
      </c>
      <c r="AP3" s="29" t="s">
        <v>98</v>
      </c>
      <c r="AQ3" s="29" t="s">
        <v>145</v>
      </c>
      <c r="AR3" s="29" t="s">
        <v>99</v>
      </c>
      <c r="AS3" s="29" t="s">
        <v>98</v>
      </c>
      <c r="AT3" s="29" t="s">
        <v>145</v>
      </c>
      <c r="AU3" s="29" t="s">
        <v>98</v>
      </c>
      <c r="AW3" s="29" t="s">
        <v>98</v>
      </c>
      <c r="AX3" s="29" t="s">
        <v>98</v>
      </c>
      <c r="AY3" s="29" t="s">
        <v>147</v>
      </c>
      <c r="AZ3" s="29" t="s">
        <v>98</v>
      </c>
      <c r="BA3" s="29" t="s">
        <v>147</v>
      </c>
      <c r="BB3" s="29" t="s">
        <v>146</v>
      </c>
      <c r="BC3" s="29" t="s">
        <v>148</v>
      </c>
      <c r="BD3" s="29" t="s">
        <v>145</v>
      </c>
      <c r="BE3" s="29" t="s">
        <v>145</v>
      </c>
      <c r="BF3" s="29" t="s">
        <v>145</v>
      </c>
      <c r="BG3" s="29" t="s">
        <v>145</v>
      </c>
      <c r="BH3" s="29" t="s">
        <v>98</v>
      </c>
      <c r="BI3" s="29" t="s">
        <v>98</v>
      </c>
      <c r="BJ3" s="29" t="s">
        <v>98</v>
      </c>
      <c r="BK3" s="29" t="s">
        <v>98</v>
      </c>
      <c r="BL3" s="29" t="s">
        <v>146</v>
      </c>
      <c r="BM3" s="29" t="s">
        <v>146</v>
      </c>
      <c r="BN3" s="29" t="s">
        <v>98</v>
      </c>
      <c r="BO3" s="29" t="s">
        <v>98</v>
      </c>
      <c r="BP3" s="29" t="s">
        <v>98</v>
      </c>
      <c r="BQ3" s="29" t="s">
        <v>98</v>
      </c>
      <c r="BR3" s="29" t="s">
        <v>98</v>
      </c>
      <c r="BS3" s="29" t="s">
        <v>98</v>
      </c>
      <c r="BT3" s="29" t="s">
        <v>98</v>
      </c>
      <c r="BU3" s="29" t="s">
        <v>98</v>
      </c>
      <c r="BV3" s="29" t="s">
        <v>98</v>
      </c>
      <c r="BW3" s="29" t="s">
        <v>145</v>
      </c>
      <c r="BX3" s="29" t="s">
        <v>98</v>
      </c>
      <c r="BY3" s="29" t="s">
        <v>145</v>
      </c>
      <c r="BZ3" s="29" t="s">
        <v>98</v>
      </c>
      <c r="CA3" s="29" t="s">
        <v>146</v>
      </c>
      <c r="CB3" s="29" t="s">
        <v>98</v>
      </c>
      <c r="CC3" s="29" t="s">
        <v>145</v>
      </c>
      <c r="CD3" s="29" t="s">
        <v>98</v>
      </c>
      <c r="CE3" s="29" t="s">
        <v>98</v>
      </c>
      <c r="CF3" s="29" t="s">
        <v>145</v>
      </c>
      <c r="CG3" s="29" t="s">
        <v>145</v>
      </c>
      <c r="CH3" s="29" t="s">
        <v>145</v>
      </c>
      <c r="CI3" s="29" t="s">
        <v>98</v>
      </c>
      <c r="CJ3" s="29" t="s">
        <v>98</v>
      </c>
      <c r="CK3" s="29" t="s">
        <v>98</v>
      </c>
    </row>
    <row r="4" spans="1:89" s="14" customFormat="1" x14ac:dyDescent="0.25">
      <c r="A4" s="12" t="s">
        <v>94</v>
      </c>
      <c r="B4" s="24" t="s">
        <v>155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Y4" s="25" t="s">
        <v>156</v>
      </c>
      <c r="Z4" s="9"/>
      <c r="AA4" s="9"/>
      <c r="AB4" s="9"/>
      <c r="AC4" s="9"/>
      <c r="AD4" s="9"/>
      <c r="AE4" s="9"/>
      <c r="AF4" s="9"/>
      <c r="AG4" s="9"/>
      <c r="AI4" s="25" t="s">
        <v>157</v>
      </c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W4" s="25" t="s">
        <v>158</v>
      </c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</row>
    <row r="5" spans="1:89" s="3" customFormat="1" ht="18.75" x14ac:dyDescent="0.35">
      <c r="A5" s="10" t="s">
        <v>46</v>
      </c>
      <c r="B5" s="3">
        <v>72.7</v>
      </c>
      <c r="C5" s="3">
        <v>77</v>
      </c>
      <c r="D5" s="3">
        <v>72.400000000000006</v>
      </c>
      <c r="E5" s="3">
        <v>70.599999999999994</v>
      </c>
      <c r="F5" s="3">
        <v>71.400000000000006</v>
      </c>
      <c r="G5" s="3">
        <v>73.5</v>
      </c>
      <c r="H5" s="3">
        <v>71</v>
      </c>
      <c r="I5" s="3">
        <v>71.2</v>
      </c>
      <c r="J5" s="3">
        <v>69.400000000000006</v>
      </c>
      <c r="K5" s="3">
        <v>68.599999999999994</v>
      </c>
      <c r="L5" s="3">
        <v>72.099999999999994</v>
      </c>
      <c r="M5" s="3">
        <v>69.3</v>
      </c>
      <c r="N5" s="3">
        <v>65.400000000000006</v>
      </c>
      <c r="O5" s="3">
        <v>74.5</v>
      </c>
      <c r="P5" s="3">
        <v>73.7</v>
      </c>
      <c r="Q5" s="3">
        <v>72.7</v>
      </c>
      <c r="R5" s="3">
        <v>69.7</v>
      </c>
      <c r="S5" s="3">
        <v>68.599999999999994</v>
      </c>
      <c r="T5" s="3">
        <v>68</v>
      </c>
      <c r="U5" s="3">
        <v>73</v>
      </c>
      <c r="V5" s="3">
        <v>72.8</v>
      </c>
      <c r="W5" s="3">
        <v>68.5</v>
      </c>
      <c r="Y5" s="3">
        <v>68.900000000000006</v>
      </c>
      <c r="Z5" s="3">
        <v>70</v>
      </c>
      <c r="AA5" s="3">
        <v>72.599999999999994</v>
      </c>
      <c r="AB5" s="3">
        <v>64.900000000000006</v>
      </c>
      <c r="AC5" s="3">
        <v>73.8</v>
      </c>
      <c r="AD5" s="3">
        <v>67.5</v>
      </c>
      <c r="AE5" s="3">
        <v>71</v>
      </c>
      <c r="AF5" s="3">
        <v>70.5</v>
      </c>
      <c r="AG5" s="3">
        <v>72.3</v>
      </c>
      <c r="AI5" s="3">
        <v>71</v>
      </c>
      <c r="AJ5" s="3">
        <v>75.8</v>
      </c>
      <c r="AK5" s="3">
        <v>77.2</v>
      </c>
      <c r="AL5" s="3">
        <v>71</v>
      </c>
      <c r="AM5" s="3">
        <v>74.2</v>
      </c>
      <c r="AN5" s="3">
        <v>66.900000000000006</v>
      </c>
      <c r="AO5" s="3">
        <v>55.8</v>
      </c>
      <c r="AP5" s="3">
        <v>71.099999999999994</v>
      </c>
      <c r="AQ5" s="3">
        <v>63.8</v>
      </c>
      <c r="AR5" s="3">
        <v>62.1</v>
      </c>
      <c r="AS5" s="3">
        <v>74.5</v>
      </c>
      <c r="AT5" s="3">
        <v>63.5</v>
      </c>
      <c r="AU5" s="3">
        <v>72.400000000000006</v>
      </c>
      <c r="AV5" s="21"/>
      <c r="AW5" s="3">
        <v>73.7</v>
      </c>
      <c r="AX5" s="3">
        <v>72.900000000000006</v>
      </c>
      <c r="AY5" s="3">
        <v>58.1</v>
      </c>
      <c r="AZ5" s="3">
        <v>74.5</v>
      </c>
      <c r="BA5" s="3">
        <v>58.5</v>
      </c>
      <c r="BB5" s="3">
        <v>54.9</v>
      </c>
      <c r="BC5" s="3">
        <v>50.9</v>
      </c>
      <c r="BD5" s="3">
        <v>68.3</v>
      </c>
      <c r="BE5" s="3">
        <v>67.2</v>
      </c>
      <c r="BF5" s="3">
        <v>69.400000000000006</v>
      </c>
      <c r="BG5" s="3">
        <v>68.3</v>
      </c>
      <c r="BH5" s="3">
        <v>76.5</v>
      </c>
      <c r="BI5" s="3">
        <v>77.3</v>
      </c>
      <c r="BJ5" s="3">
        <v>74.900000000000006</v>
      </c>
      <c r="BK5" s="3">
        <v>77.3</v>
      </c>
      <c r="BL5" s="3">
        <v>56.1</v>
      </c>
      <c r="BM5" s="3">
        <v>55.3</v>
      </c>
      <c r="BN5" s="3">
        <v>75.400000000000006</v>
      </c>
      <c r="BO5" s="3">
        <v>74.7</v>
      </c>
      <c r="BP5" s="3">
        <v>71.2</v>
      </c>
      <c r="BQ5" s="3">
        <v>76.3</v>
      </c>
      <c r="BR5" s="3">
        <v>75.099999999999994</v>
      </c>
      <c r="BS5" s="3">
        <v>75.5</v>
      </c>
      <c r="BT5" s="3">
        <v>71.8</v>
      </c>
      <c r="BU5" s="3">
        <v>72.8</v>
      </c>
      <c r="BV5" s="3">
        <v>73.8</v>
      </c>
      <c r="BW5" s="3">
        <v>66.099999999999994</v>
      </c>
      <c r="BX5" s="3">
        <v>72</v>
      </c>
      <c r="BY5" s="3">
        <v>66.2</v>
      </c>
      <c r="BZ5" s="3">
        <v>77.900000000000006</v>
      </c>
      <c r="CA5" s="3">
        <v>53.7</v>
      </c>
      <c r="CB5" s="3">
        <v>71.400000000000006</v>
      </c>
      <c r="CC5" s="3">
        <v>67.3</v>
      </c>
      <c r="CD5" s="3">
        <v>72.599999999999994</v>
      </c>
      <c r="CE5" s="3">
        <v>71.599999999999994</v>
      </c>
      <c r="CF5" s="3">
        <v>63.6</v>
      </c>
      <c r="CG5" s="3">
        <v>66.3</v>
      </c>
      <c r="CH5" s="3">
        <v>64.900000000000006</v>
      </c>
      <c r="CI5" s="3">
        <v>71.5</v>
      </c>
      <c r="CJ5" s="3">
        <v>71.400000000000006</v>
      </c>
      <c r="CK5" s="3">
        <v>72.2</v>
      </c>
    </row>
    <row r="6" spans="1:89" s="3" customFormat="1" ht="18.75" x14ac:dyDescent="0.35">
      <c r="A6" s="10" t="s">
        <v>47</v>
      </c>
      <c r="B6" s="3">
        <v>0.15</v>
      </c>
      <c r="C6" s="3">
        <v>0.04</v>
      </c>
      <c r="D6" s="3">
        <v>0.16</v>
      </c>
      <c r="E6" s="3">
        <v>0.26</v>
      </c>
      <c r="F6" s="3">
        <v>0.19</v>
      </c>
      <c r="G6" s="3">
        <v>0.18</v>
      </c>
      <c r="H6" s="3">
        <v>0.31</v>
      </c>
      <c r="I6" s="3">
        <v>0.36</v>
      </c>
      <c r="J6" s="3">
        <v>0.34</v>
      </c>
      <c r="K6" s="3">
        <v>0.54</v>
      </c>
      <c r="L6" s="3">
        <v>0.34</v>
      </c>
      <c r="M6" s="3">
        <v>0.22</v>
      </c>
      <c r="N6" s="3">
        <v>0.36</v>
      </c>
      <c r="O6" s="3">
        <v>0.06</v>
      </c>
      <c r="P6" s="3">
        <v>7.0000000000000007E-2</v>
      </c>
      <c r="Q6" s="3">
        <v>0.12</v>
      </c>
      <c r="R6" s="3">
        <v>0.27</v>
      </c>
      <c r="S6" s="3">
        <v>0.28999999999999998</v>
      </c>
      <c r="T6" s="3">
        <v>0.28999999999999998</v>
      </c>
      <c r="U6" s="3">
        <v>0.13</v>
      </c>
      <c r="V6" s="3">
        <v>0.23</v>
      </c>
      <c r="W6" s="3">
        <v>0.3</v>
      </c>
      <c r="Y6" s="3">
        <v>0.33</v>
      </c>
      <c r="Z6" s="3">
        <v>0.37</v>
      </c>
      <c r="AA6" s="3">
        <v>0.27</v>
      </c>
      <c r="AB6" s="3">
        <v>0.51</v>
      </c>
      <c r="AC6" s="3">
        <v>0.12</v>
      </c>
      <c r="AD6" s="3">
        <v>0.48</v>
      </c>
      <c r="AE6" s="3">
        <v>0.41</v>
      </c>
      <c r="AF6" s="3">
        <v>0.21</v>
      </c>
      <c r="AG6" s="3">
        <v>0.21</v>
      </c>
      <c r="AI6" s="3">
        <v>0.21</v>
      </c>
      <c r="AJ6" s="3">
        <v>0.08</v>
      </c>
      <c r="AK6" s="3">
        <v>0.17</v>
      </c>
      <c r="AL6" s="3">
        <v>0.2</v>
      </c>
      <c r="AM6" s="3">
        <v>0.3</v>
      </c>
      <c r="AN6" s="3">
        <v>0.47</v>
      </c>
      <c r="AO6" s="3">
        <v>1.36</v>
      </c>
      <c r="AP6" s="3">
        <v>0.24</v>
      </c>
      <c r="AQ6" s="3">
        <v>0.66</v>
      </c>
      <c r="AR6" s="3">
        <v>0.84</v>
      </c>
      <c r="AS6" s="3">
        <v>0.16</v>
      </c>
      <c r="AT6" s="3">
        <v>0.65</v>
      </c>
      <c r="AU6" s="3">
        <v>0.3</v>
      </c>
      <c r="AV6" s="21"/>
      <c r="AW6" s="3">
        <v>0.21</v>
      </c>
      <c r="AX6" s="3">
        <v>0.22</v>
      </c>
      <c r="AY6" s="3">
        <v>0.78</v>
      </c>
      <c r="AZ6" s="3">
        <v>0.23</v>
      </c>
      <c r="BA6" s="3">
        <v>0.89</v>
      </c>
      <c r="BB6" s="3">
        <v>0.97</v>
      </c>
      <c r="BC6" s="3">
        <v>1.21</v>
      </c>
      <c r="BD6" s="3">
        <v>0.37</v>
      </c>
      <c r="BE6" s="3">
        <v>0.42</v>
      </c>
      <c r="BF6" s="3">
        <v>0.28999999999999998</v>
      </c>
      <c r="BG6" s="3">
        <v>0.38</v>
      </c>
      <c r="BH6" s="3">
        <v>0.12</v>
      </c>
      <c r="BI6" s="3">
        <v>0.12</v>
      </c>
      <c r="BJ6" s="3">
        <v>0.18</v>
      </c>
      <c r="BK6" s="3">
        <v>0.12</v>
      </c>
      <c r="BL6" s="3">
        <v>0.89</v>
      </c>
      <c r="BM6" s="3">
        <v>0.93</v>
      </c>
      <c r="BN6" s="3">
        <v>0.21</v>
      </c>
      <c r="BO6" s="3">
        <v>0.18</v>
      </c>
      <c r="BP6" s="3">
        <v>0.3</v>
      </c>
      <c r="BQ6" s="3">
        <v>0.1</v>
      </c>
      <c r="BR6" s="3">
        <v>0.12</v>
      </c>
      <c r="BS6" s="3">
        <v>0.08</v>
      </c>
      <c r="BT6" s="3">
        <v>0.34</v>
      </c>
      <c r="BU6" s="3">
        <v>0.22</v>
      </c>
      <c r="BV6" s="3">
        <v>0.32</v>
      </c>
      <c r="BW6" s="3">
        <v>0.52</v>
      </c>
      <c r="BX6" s="3">
        <v>0.25</v>
      </c>
      <c r="BY6" s="3">
        <v>0.48</v>
      </c>
      <c r="BZ6" s="3">
        <v>0.12</v>
      </c>
      <c r="CA6" s="3">
        <v>1.1000000000000001</v>
      </c>
      <c r="CB6" s="3">
        <v>0.35</v>
      </c>
      <c r="CC6" s="3">
        <v>0.47</v>
      </c>
      <c r="CD6" s="3">
        <v>0.33</v>
      </c>
      <c r="CE6" s="3">
        <v>0.28999999999999998</v>
      </c>
      <c r="CF6" s="3">
        <v>0.64</v>
      </c>
      <c r="CG6" s="3">
        <v>0.52</v>
      </c>
      <c r="CH6" s="3">
        <v>0.52</v>
      </c>
      <c r="CI6" s="3">
        <v>0.27</v>
      </c>
      <c r="CJ6" s="3">
        <v>0.22</v>
      </c>
      <c r="CK6" s="3">
        <v>0.24</v>
      </c>
    </row>
    <row r="7" spans="1:89" s="3" customFormat="1" ht="18.75" x14ac:dyDescent="0.35">
      <c r="A7" s="10" t="s">
        <v>48</v>
      </c>
      <c r="B7" s="3">
        <v>15.1</v>
      </c>
      <c r="C7" s="3">
        <v>14</v>
      </c>
      <c r="D7" s="3">
        <v>15.6</v>
      </c>
      <c r="E7" s="3">
        <v>16.3</v>
      </c>
      <c r="F7" s="3">
        <v>16</v>
      </c>
      <c r="G7" s="3">
        <v>14.4</v>
      </c>
      <c r="H7" s="3">
        <v>14.8</v>
      </c>
      <c r="I7" s="3">
        <v>14.7</v>
      </c>
      <c r="J7" s="3">
        <v>15.7</v>
      </c>
      <c r="K7" s="3">
        <v>15</v>
      </c>
      <c r="L7" s="3">
        <v>14</v>
      </c>
      <c r="M7" s="3">
        <v>16.8</v>
      </c>
      <c r="N7" s="3">
        <v>17.600000000000001</v>
      </c>
      <c r="O7" s="3">
        <v>14</v>
      </c>
      <c r="P7" s="3">
        <v>14.9</v>
      </c>
      <c r="Q7" s="3">
        <v>15.1</v>
      </c>
      <c r="R7" s="3">
        <v>16.2</v>
      </c>
      <c r="S7" s="3">
        <v>16.2</v>
      </c>
      <c r="T7" s="3">
        <v>16.3</v>
      </c>
      <c r="U7" s="3">
        <v>14.4</v>
      </c>
      <c r="V7" s="3">
        <v>14.3</v>
      </c>
      <c r="W7" s="3">
        <v>16.100000000000001</v>
      </c>
      <c r="Y7" s="3">
        <v>16.100000000000001</v>
      </c>
      <c r="Z7" s="3">
        <v>16.3</v>
      </c>
      <c r="AA7" s="3">
        <v>14.9</v>
      </c>
      <c r="AB7" s="3">
        <v>17.100000000000001</v>
      </c>
      <c r="AC7" s="3">
        <v>14.8</v>
      </c>
      <c r="AD7" s="3">
        <v>15.8</v>
      </c>
      <c r="AE7" s="3">
        <v>15.2</v>
      </c>
      <c r="AF7" s="3">
        <v>16.2</v>
      </c>
      <c r="AG7" s="3">
        <v>15.4</v>
      </c>
      <c r="AI7" s="3">
        <v>15.3</v>
      </c>
      <c r="AJ7" s="3">
        <v>12.8</v>
      </c>
      <c r="AK7" s="3">
        <v>12.2</v>
      </c>
      <c r="AL7" s="3">
        <v>14.9</v>
      </c>
      <c r="AM7" s="3">
        <v>13.6</v>
      </c>
      <c r="AN7" s="3">
        <v>15.9</v>
      </c>
      <c r="AO7" s="3">
        <v>15.8</v>
      </c>
      <c r="AP7" s="3">
        <v>14.6</v>
      </c>
      <c r="AQ7" s="3">
        <v>15</v>
      </c>
      <c r="AR7" s="3">
        <v>15.8</v>
      </c>
      <c r="AS7" s="3">
        <v>13.5</v>
      </c>
      <c r="AT7" s="3">
        <v>14.9</v>
      </c>
      <c r="AU7" s="3">
        <v>14.5</v>
      </c>
      <c r="AV7" s="21"/>
      <c r="AW7" s="3">
        <v>13.9</v>
      </c>
      <c r="AX7" s="3">
        <v>14.1</v>
      </c>
      <c r="AY7" s="3">
        <v>18.899999999999999</v>
      </c>
      <c r="AZ7" s="3">
        <v>13.5</v>
      </c>
      <c r="BA7" s="3">
        <v>17.7</v>
      </c>
      <c r="BB7" s="3">
        <v>17.899999999999999</v>
      </c>
      <c r="BC7" s="3">
        <v>16.600000000000001</v>
      </c>
      <c r="BD7" s="3">
        <v>15.6</v>
      </c>
      <c r="BE7" s="3">
        <v>15.9</v>
      </c>
      <c r="BF7" s="3">
        <v>15.7</v>
      </c>
      <c r="BG7" s="3">
        <v>15.6</v>
      </c>
      <c r="BH7" s="3">
        <v>13.1</v>
      </c>
      <c r="BI7" s="3">
        <v>12.6</v>
      </c>
      <c r="BJ7" s="3">
        <v>13.7</v>
      </c>
      <c r="BK7" s="3">
        <v>12.6</v>
      </c>
      <c r="BL7" s="3">
        <v>16.2</v>
      </c>
      <c r="BM7" s="3">
        <v>17.600000000000001</v>
      </c>
      <c r="BN7" s="3">
        <v>13.3</v>
      </c>
      <c r="BO7" s="3">
        <v>14</v>
      </c>
      <c r="BP7" s="3">
        <v>15.2</v>
      </c>
      <c r="BQ7" s="3">
        <v>13.1</v>
      </c>
      <c r="BR7" s="3">
        <v>13.9</v>
      </c>
      <c r="BS7" s="3">
        <v>13.4</v>
      </c>
      <c r="BT7" s="3">
        <v>13.9</v>
      </c>
      <c r="BU7" s="3">
        <v>14.3</v>
      </c>
      <c r="BV7" s="3">
        <v>14</v>
      </c>
      <c r="BW7" s="3">
        <v>16.600000000000001</v>
      </c>
      <c r="BX7" s="3">
        <v>14.5</v>
      </c>
      <c r="BY7" s="3">
        <v>16.600000000000001</v>
      </c>
      <c r="BZ7" s="3">
        <v>12.3</v>
      </c>
      <c r="CA7" s="3">
        <v>17.600000000000001</v>
      </c>
      <c r="CB7" s="3">
        <v>14.4</v>
      </c>
      <c r="CC7" s="3">
        <v>16.3</v>
      </c>
      <c r="CD7" s="3">
        <v>14.2</v>
      </c>
      <c r="CE7" s="3">
        <v>14.7</v>
      </c>
      <c r="CF7" s="3">
        <v>16.600000000000001</v>
      </c>
      <c r="CG7" s="3">
        <v>16.600000000000001</v>
      </c>
      <c r="CH7" s="3">
        <v>16.8</v>
      </c>
      <c r="CI7" s="3">
        <v>14.6</v>
      </c>
      <c r="CJ7" s="3">
        <v>15.2</v>
      </c>
      <c r="CK7" s="3">
        <v>14.8</v>
      </c>
    </row>
    <row r="8" spans="1:89" s="3" customFormat="1" ht="18.75" x14ac:dyDescent="0.35">
      <c r="A8" s="10" t="s">
        <v>49</v>
      </c>
      <c r="B8" s="3">
        <v>0.96</v>
      </c>
      <c r="C8" s="3">
        <v>0.39</v>
      </c>
      <c r="D8" s="3">
        <v>0.59</v>
      </c>
      <c r="E8" s="3">
        <v>0.79</v>
      </c>
      <c r="F8" s="3">
        <v>0.95</v>
      </c>
      <c r="G8" s="3">
        <v>0.8</v>
      </c>
      <c r="H8" s="3">
        <v>0.73</v>
      </c>
      <c r="I8" s="3">
        <v>0.9</v>
      </c>
      <c r="J8" s="3">
        <v>0.63</v>
      </c>
      <c r="K8" s="3">
        <v>1.05</v>
      </c>
      <c r="L8" s="3">
        <v>0.34</v>
      </c>
      <c r="M8" s="3">
        <v>0.28999999999999998</v>
      </c>
      <c r="N8" s="3">
        <v>0.56999999999999995</v>
      </c>
      <c r="O8" s="3">
        <v>0.05</v>
      </c>
      <c r="P8" s="3">
        <v>0.14000000000000001</v>
      </c>
      <c r="Q8" s="3">
        <v>0.21</v>
      </c>
      <c r="R8" s="3">
        <v>0.25</v>
      </c>
      <c r="S8" s="3">
        <v>0.92</v>
      </c>
      <c r="T8" s="3">
        <v>0.98</v>
      </c>
      <c r="U8" s="3">
        <v>1.25</v>
      </c>
      <c r="V8" s="3">
        <v>0.59</v>
      </c>
      <c r="W8" s="3">
        <v>1.03</v>
      </c>
      <c r="Y8" s="3">
        <v>0.17499999999999999</v>
      </c>
      <c r="Z8" s="3">
        <v>0.56999999999999995</v>
      </c>
      <c r="AA8" s="3">
        <v>0.84</v>
      </c>
      <c r="AB8" s="3">
        <v>1.93</v>
      </c>
      <c r="AC8" s="3">
        <v>0.47</v>
      </c>
      <c r="AD8" s="3">
        <v>1.78</v>
      </c>
      <c r="AE8" s="3">
        <v>1.2</v>
      </c>
      <c r="AF8" s="3">
        <v>0.95</v>
      </c>
      <c r="AG8" s="3">
        <v>0.74</v>
      </c>
      <c r="AI8" s="3">
        <v>0.62</v>
      </c>
      <c r="AJ8" s="3">
        <v>0.53</v>
      </c>
      <c r="AK8" s="3">
        <v>0.74</v>
      </c>
      <c r="AL8" s="3">
        <v>0.42</v>
      </c>
      <c r="AM8" s="3">
        <v>0.82</v>
      </c>
      <c r="AN8" s="3">
        <v>1.95</v>
      </c>
      <c r="AO8" s="3">
        <v>2.12</v>
      </c>
      <c r="AP8" s="3">
        <v>0.72</v>
      </c>
      <c r="AQ8" s="3">
        <v>1.67</v>
      </c>
      <c r="AR8" s="3">
        <v>2.48</v>
      </c>
      <c r="AS8" s="3">
        <v>0.65</v>
      </c>
      <c r="AT8" s="3">
        <v>1.82</v>
      </c>
      <c r="AU8" s="3">
        <v>1.03</v>
      </c>
      <c r="AV8" s="21"/>
      <c r="AW8" s="3">
        <v>1.43</v>
      </c>
      <c r="AX8" s="3">
        <v>1.48</v>
      </c>
      <c r="AY8" s="3">
        <v>3.46</v>
      </c>
      <c r="AZ8" s="3">
        <v>1.33</v>
      </c>
      <c r="BA8" s="3">
        <v>3.5</v>
      </c>
      <c r="BB8" s="3">
        <v>4.45</v>
      </c>
      <c r="BC8" s="3">
        <v>5.77</v>
      </c>
      <c r="BD8" s="3">
        <v>2.0099999999999998</v>
      </c>
      <c r="BE8" s="3">
        <v>2.11</v>
      </c>
      <c r="BF8" s="3">
        <v>1.79</v>
      </c>
      <c r="BG8" s="3">
        <v>2.06</v>
      </c>
      <c r="BH8" s="3">
        <v>0.89</v>
      </c>
      <c r="BI8" s="3">
        <v>0.7</v>
      </c>
      <c r="BJ8" s="3">
        <v>0.97</v>
      </c>
      <c r="BK8" s="3">
        <v>0.92</v>
      </c>
      <c r="BL8" s="3">
        <v>4.03</v>
      </c>
      <c r="BM8" s="3">
        <v>5.2</v>
      </c>
      <c r="BN8" s="3">
        <v>1.5</v>
      </c>
      <c r="BO8" s="3">
        <v>1.17</v>
      </c>
      <c r="BP8" s="3">
        <v>1.82</v>
      </c>
      <c r="BQ8" s="3">
        <v>0.78</v>
      </c>
      <c r="BR8" s="3">
        <v>0.95</v>
      </c>
      <c r="BS8" s="3">
        <v>0.9</v>
      </c>
      <c r="BT8" s="3">
        <v>2.4</v>
      </c>
      <c r="BU8" s="3">
        <v>1.28</v>
      </c>
      <c r="BV8" s="3">
        <v>1.32</v>
      </c>
      <c r="BW8" s="3">
        <v>2.17</v>
      </c>
      <c r="BX8" s="3">
        <v>1.38</v>
      </c>
      <c r="BY8" s="3">
        <v>2.25</v>
      </c>
      <c r="BZ8" s="3">
        <v>0.79</v>
      </c>
      <c r="CA8" s="3">
        <v>4.57</v>
      </c>
      <c r="CB8" s="3">
        <v>1.98</v>
      </c>
      <c r="CC8" s="3">
        <v>1.8</v>
      </c>
      <c r="CD8" s="3">
        <v>1.23</v>
      </c>
      <c r="CE8" s="3">
        <v>1.18</v>
      </c>
      <c r="CF8" s="3">
        <v>1.97</v>
      </c>
      <c r="CG8" s="3">
        <v>2.0099999999999998</v>
      </c>
      <c r="CH8" s="3">
        <v>1.51</v>
      </c>
      <c r="CI8" s="3">
        <v>1.25</v>
      </c>
      <c r="CJ8" s="3">
        <v>1.04</v>
      </c>
      <c r="CK8" s="3">
        <v>1.28</v>
      </c>
    </row>
    <row r="9" spans="1:89" s="3" customFormat="1" x14ac:dyDescent="0.25">
      <c r="A9" s="10" t="s">
        <v>50</v>
      </c>
      <c r="B9" s="3">
        <v>0.23</v>
      </c>
      <c r="C9" s="3">
        <v>0.15</v>
      </c>
      <c r="D9" s="3">
        <v>0.46</v>
      </c>
      <c r="E9" s="3">
        <v>0.62</v>
      </c>
      <c r="F9" s="3">
        <v>0.31</v>
      </c>
      <c r="G9" s="3">
        <v>0.31</v>
      </c>
      <c r="H9" s="3">
        <v>1.2</v>
      </c>
      <c r="I9" s="3">
        <v>1.36</v>
      </c>
      <c r="J9" s="3">
        <v>1.4</v>
      </c>
      <c r="K9" s="3">
        <v>2.16</v>
      </c>
      <c r="L9" s="3">
        <v>1.68</v>
      </c>
      <c r="M9" s="3">
        <v>1.1200000000000001</v>
      </c>
      <c r="N9" s="3">
        <v>1.48</v>
      </c>
      <c r="O9" s="3">
        <v>0.48</v>
      </c>
      <c r="P9" s="3">
        <v>0.4</v>
      </c>
      <c r="Q9" s="3">
        <v>0.72</v>
      </c>
      <c r="R9" s="3">
        <v>1.24</v>
      </c>
      <c r="S9" s="3">
        <v>1.04</v>
      </c>
      <c r="T9" s="3">
        <v>1.04</v>
      </c>
      <c r="U9" s="3">
        <v>0.68</v>
      </c>
      <c r="V9" s="3">
        <v>0.84</v>
      </c>
      <c r="W9" s="3">
        <v>1</v>
      </c>
      <c r="Y9" s="3">
        <v>0.89</v>
      </c>
      <c r="Z9" s="3">
        <v>0.89</v>
      </c>
      <c r="AA9" s="3">
        <v>0.57999999999999996</v>
      </c>
      <c r="AB9" s="3">
        <v>1.58</v>
      </c>
      <c r="AC9" s="3">
        <v>0.35</v>
      </c>
      <c r="AD9" s="3">
        <v>1.39</v>
      </c>
      <c r="AE9" s="3">
        <v>0.81</v>
      </c>
      <c r="AF9" s="3">
        <v>0.5</v>
      </c>
      <c r="AG9" s="3">
        <v>0.57999999999999996</v>
      </c>
      <c r="AI9" s="3">
        <v>0.7</v>
      </c>
      <c r="AJ9" s="3">
        <v>0.12</v>
      </c>
      <c r="AK9" s="3">
        <v>0.41</v>
      </c>
      <c r="AL9" s="3">
        <v>0.49</v>
      </c>
      <c r="AM9" s="3">
        <v>0.49</v>
      </c>
      <c r="AN9" s="3">
        <v>1.1299999999999999</v>
      </c>
      <c r="AO9" s="3">
        <v>4.76</v>
      </c>
      <c r="AP9" s="3">
        <v>0.9</v>
      </c>
      <c r="AQ9" s="3">
        <v>2.89</v>
      </c>
      <c r="AR9" s="3">
        <v>2.5</v>
      </c>
      <c r="AS9" s="3">
        <v>0.21</v>
      </c>
      <c r="AT9" s="3">
        <v>2.67</v>
      </c>
      <c r="AU9" s="3">
        <v>0.9</v>
      </c>
      <c r="AV9" s="21"/>
      <c r="AW9" s="3">
        <v>0.05</v>
      </c>
      <c r="AX9" s="3">
        <v>0.05</v>
      </c>
      <c r="AY9" s="3">
        <v>1.92</v>
      </c>
      <c r="AZ9" s="3">
        <v>0.05</v>
      </c>
      <c r="BA9" s="3">
        <v>1.6</v>
      </c>
      <c r="BB9" s="3">
        <v>3.24</v>
      </c>
      <c r="BC9" s="3">
        <v>5.08</v>
      </c>
      <c r="BD9" s="3">
        <v>0.48</v>
      </c>
      <c r="BE9" s="3">
        <v>0.88</v>
      </c>
      <c r="BF9" s="3">
        <v>0.32</v>
      </c>
      <c r="BG9" s="3">
        <v>0.76</v>
      </c>
      <c r="BH9" s="3">
        <v>0.05</v>
      </c>
      <c r="BI9" s="3">
        <v>0.16</v>
      </c>
      <c r="BJ9" s="3">
        <v>0.05</v>
      </c>
      <c r="BK9" s="3">
        <v>0.05</v>
      </c>
      <c r="BL9" s="3">
        <v>3.4</v>
      </c>
      <c r="BM9" s="3">
        <v>2.56</v>
      </c>
      <c r="BN9" s="3">
        <v>0.05</v>
      </c>
      <c r="BO9" s="3">
        <v>0.05</v>
      </c>
      <c r="BP9" s="3">
        <v>0.05</v>
      </c>
      <c r="BQ9" s="3">
        <v>0.05</v>
      </c>
      <c r="BR9" s="3">
        <v>0.16</v>
      </c>
      <c r="BS9" s="3">
        <v>0.05</v>
      </c>
      <c r="BT9" s="3">
        <v>0.52</v>
      </c>
      <c r="BU9" s="3">
        <v>0.28000000000000003</v>
      </c>
      <c r="BV9" s="3">
        <v>0.05</v>
      </c>
      <c r="BW9" s="3">
        <v>0.84</v>
      </c>
      <c r="BX9" s="3">
        <v>0.4</v>
      </c>
      <c r="BY9" s="3">
        <v>0.64</v>
      </c>
      <c r="BZ9" s="3">
        <v>0.05</v>
      </c>
      <c r="CA9" s="3">
        <v>3.56</v>
      </c>
      <c r="CB9" s="3">
        <v>0.4</v>
      </c>
      <c r="CC9" s="3">
        <v>0.8</v>
      </c>
      <c r="CD9" s="3">
        <v>0.8</v>
      </c>
      <c r="CE9" s="3">
        <v>1</v>
      </c>
      <c r="CF9" s="3">
        <v>2.64</v>
      </c>
      <c r="CG9" s="3">
        <v>1.52</v>
      </c>
      <c r="CH9" s="3">
        <v>2.2000000000000002</v>
      </c>
      <c r="CI9" s="3">
        <v>0.68</v>
      </c>
      <c r="CJ9" s="3">
        <v>0.52</v>
      </c>
      <c r="CK9" s="3">
        <v>0.4</v>
      </c>
    </row>
    <row r="10" spans="1:89" s="3" customFormat="1" x14ac:dyDescent="0.25">
      <c r="A10" s="10" t="s">
        <v>51</v>
      </c>
      <c r="B10" s="3">
        <v>0.04</v>
      </c>
      <c r="C10" s="3">
        <v>0.02</v>
      </c>
      <c r="D10" s="3">
        <v>0.03</v>
      </c>
      <c r="E10" s="3">
        <v>0.05</v>
      </c>
      <c r="F10" s="3">
        <v>0.05</v>
      </c>
      <c r="G10" s="3">
        <v>0.03</v>
      </c>
      <c r="H10" s="3">
        <v>0.03</v>
      </c>
      <c r="I10" s="3">
        <v>0.04</v>
      </c>
      <c r="J10" s="3">
        <v>0.04</v>
      </c>
      <c r="K10" s="3">
        <v>0.05</v>
      </c>
      <c r="L10" s="3">
        <v>0.03</v>
      </c>
      <c r="M10" s="3">
        <v>0.03</v>
      </c>
      <c r="N10" s="3">
        <v>0.04</v>
      </c>
      <c r="O10" s="3">
        <v>0.01</v>
      </c>
      <c r="P10" s="3">
        <v>0.01</v>
      </c>
      <c r="Q10" s="3">
        <v>0.03</v>
      </c>
      <c r="R10" s="3">
        <v>0.02</v>
      </c>
      <c r="S10" s="3">
        <v>0.09</v>
      </c>
      <c r="T10" s="3">
        <v>0.05</v>
      </c>
      <c r="U10" s="3">
        <v>0.03</v>
      </c>
      <c r="V10" s="3">
        <v>0.03</v>
      </c>
      <c r="W10" s="3">
        <v>7.0000000000000007E-2</v>
      </c>
      <c r="Y10" s="3">
        <v>0.09</v>
      </c>
      <c r="Z10" s="3">
        <v>0.04</v>
      </c>
      <c r="AA10" s="3">
        <v>0.04</v>
      </c>
      <c r="AB10" s="3">
        <v>0.11</v>
      </c>
      <c r="AC10" s="3">
        <v>0.04</v>
      </c>
      <c r="AD10" s="3">
        <v>0.13</v>
      </c>
      <c r="AE10" s="3">
        <v>0.06</v>
      </c>
      <c r="AF10" s="3">
        <v>7.0000000000000007E-2</v>
      </c>
      <c r="AG10" s="3">
        <v>0.04</v>
      </c>
      <c r="AI10" s="3">
        <v>0.02</v>
      </c>
      <c r="AJ10" s="3">
        <v>0.09</v>
      </c>
      <c r="AK10" s="3">
        <v>0.02</v>
      </c>
      <c r="AL10" s="3">
        <v>0.02</v>
      </c>
      <c r="AM10" s="3">
        <v>0.03</v>
      </c>
      <c r="AN10" s="3">
        <v>0.06</v>
      </c>
      <c r="AO10" s="3">
        <v>0.13</v>
      </c>
      <c r="AP10" s="3">
        <v>0.03</v>
      </c>
      <c r="AQ10" s="3">
        <v>0.1</v>
      </c>
      <c r="AR10" s="3">
        <v>0.08</v>
      </c>
      <c r="AS10" s="3">
        <v>0.01</v>
      </c>
      <c r="AT10" s="3">
        <v>0.09</v>
      </c>
      <c r="AU10" s="3">
        <v>0.04</v>
      </c>
      <c r="AV10" s="21"/>
      <c r="AW10" s="3">
        <v>0.03</v>
      </c>
      <c r="AX10" s="3">
        <v>0.03</v>
      </c>
      <c r="AY10" s="3">
        <v>0.11</v>
      </c>
      <c r="AZ10" s="3">
        <v>0.03</v>
      </c>
      <c r="BA10" s="3">
        <v>0.16</v>
      </c>
      <c r="BB10" s="3">
        <v>0.15</v>
      </c>
      <c r="BC10" s="3">
        <v>0.17</v>
      </c>
      <c r="BD10" s="3">
        <v>7.0000000000000007E-2</v>
      </c>
      <c r="BE10" s="3">
        <v>0.09</v>
      </c>
      <c r="BF10" s="3">
        <v>0.06</v>
      </c>
      <c r="BG10" s="3">
        <v>0.08</v>
      </c>
      <c r="BH10" s="3">
        <v>0.03</v>
      </c>
      <c r="BI10" s="3">
        <v>0.02</v>
      </c>
      <c r="BJ10" s="3">
        <v>7.0000000000000007E-2</v>
      </c>
      <c r="BK10" s="3">
        <v>0.06</v>
      </c>
      <c r="BL10" s="3">
        <v>0.39</v>
      </c>
      <c r="BM10" s="3">
        <v>0.38</v>
      </c>
      <c r="BN10" s="3">
        <v>0.11</v>
      </c>
      <c r="BO10" s="3">
        <v>0.09</v>
      </c>
      <c r="BP10" s="3">
        <v>0.05</v>
      </c>
      <c r="BQ10" s="3">
        <v>0.05</v>
      </c>
      <c r="BR10" s="3">
        <v>0.03</v>
      </c>
      <c r="BS10" s="3">
        <v>0.04</v>
      </c>
      <c r="BT10" s="3">
        <v>0.08</v>
      </c>
      <c r="BU10" s="3">
        <v>0.05</v>
      </c>
      <c r="BV10" s="3">
        <v>0.05</v>
      </c>
      <c r="BW10" s="3">
        <v>0.13</v>
      </c>
      <c r="BX10" s="3">
        <v>7.0000000000000007E-2</v>
      </c>
      <c r="BY10" s="3">
        <v>0.1</v>
      </c>
      <c r="BZ10" s="3">
        <v>0.03</v>
      </c>
      <c r="CA10" s="3">
        <v>0.16</v>
      </c>
      <c r="CB10" s="3">
        <v>0.1</v>
      </c>
      <c r="CC10" s="3">
        <v>7.0000000000000007E-2</v>
      </c>
      <c r="CD10" s="3">
        <v>0.04</v>
      </c>
      <c r="CE10" s="3">
        <v>0.05</v>
      </c>
      <c r="CF10" s="3">
        <v>0.08</v>
      </c>
      <c r="CG10" s="3">
        <v>7.0000000000000007E-2</v>
      </c>
      <c r="CH10" s="3">
        <v>7.0000000000000007E-2</v>
      </c>
      <c r="CI10" s="3">
        <v>0.02</v>
      </c>
      <c r="CJ10" s="3">
        <v>0.05</v>
      </c>
      <c r="CK10" s="3">
        <v>0.04</v>
      </c>
    </row>
    <row r="11" spans="1:89" s="3" customFormat="1" x14ac:dyDescent="0.25">
      <c r="A11" s="10" t="s">
        <v>52</v>
      </c>
      <c r="B11" s="3">
        <v>0.12</v>
      </c>
      <c r="C11" s="3">
        <v>0.1</v>
      </c>
      <c r="D11" s="3">
        <v>0.17</v>
      </c>
      <c r="E11" s="3">
        <v>0.28999999999999998</v>
      </c>
      <c r="F11" s="3">
        <v>0.17</v>
      </c>
      <c r="G11" s="3">
        <v>0.32</v>
      </c>
      <c r="H11" s="3">
        <v>0.74</v>
      </c>
      <c r="I11" s="3">
        <v>0.74</v>
      </c>
      <c r="J11" s="3">
        <v>0.89</v>
      </c>
      <c r="K11" s="3">
        <v>1.3</v>
      </c>
      <c r="L11" s="3">
        <v>0.42</v>
      </c>
      <c r="M11" s="3">
        <v>0.7</v>
      </c>
      <c r="N11" s="3">
        <v>0.48</v>
      </c>
      <c r="O11" s="3">
        <v>0.12</v>
      </c>
      <c r="P11" s="3">
        <v>0.15</v>
      </c>
      <c r="Q11" s="3">
        <v>0.26</v>
      </c>
      <c r="R11" s="3">
        <v>0.64</v>
      </c>
      <c r="S11" s="3">
        <v>0.56000000000000005</v>
      </c>
      <c r="T11" s="3">
        <v>0.59</v>
      </c>
      <c r="U11" s="3">
        <v>0.12</v>
      </c>
      <c r="V11" s="3">
        <v>0.32</v>
      </c>
      <c r="W11" s="3">
        <v>0.59</v>
      </c>
      <c r="Y11" s="3">
        <v>0.44</v>
      </c>
      <c r="Z11" s="3">
        <v>0.36</v>
      </c>
      <c r="AA11" s="3">
        <v>0.28000000000000003</v>
      </c>
      <c r="AB11" s="3">
        <v>0.72</v>
      </c>
      <c r="AC11" s="3">
        <v>0.22</v>
      </c>
      <c r="AD11" s="3">
        <v>0.61</v>
      </c>
      <c r="AE11" s="3">
        <v>0.37</v>
      </c>
      <c r="AF11" s="3">
        <v>0.22</v>
      </c>
      <c r="AG11" s="3">
        <v>0.25</v>
      </c>
      <c r="AI11" s="3">
        <v>0.32</v>
      </c>
      <c r="AJ11" s="3">
        <v>0.2</v>
      </c>
      <c r="AK11" s="3">
        <v>0.46</v>
      </c>
      <c r="AL11" s="3">
        <v>0.5</v>
      </c>
      <c r="AM11" s="3">
        <v>0.23</v>
      </c>
      <c r="AN11" s="3">
        <v>1.02</v>
      </c>
      <c r="AO11" s="3">
        <v>4.7699999999999996</v>
      </c>
      <c r="AP11" s="3">
        <v>0.45</v>
      </c>
      <c r="AQ11" s="3">
        <v>2.5</v>
      </c>
      <c r="AR11" s="3">
        <v>1.9</v>
      </c>
      <c r="AS11" s="3">
        <v>0.16</v>
      </c>
      <c r="AT11" s="3">
        <v>2.44</v>
      </c>
      <c r="AU11" s="3">
        <v>0.56000000000000005</v>
      </c>
      <c r="AV11" s="21"/>
      <c r="AW11" s="3">
        <v>0.23</v>
      </c>
      <c r="AX11" s="3">
        <v>0.27</v>
      </c>
      <c r="AY11" s="3">
        <v>1.75</v>
      </c>
      <c r="AZ11" s="3">
        <v>0.19</v>
      </c>
      <c r="BA11" s="3">
        <v>2.42</v>
      </c>
      <c r="BB11" s="3">
        <v>2.81</v>
      </c>
      <c r="BC11" s="3">
        <v>4.75</v>
      </c>
      <c r="BD11" s="3">
        <v>0.69</v>
      </c>
      <c r="BE11" s="3">
        <v>0.81</v>
      </c>
      <c r="BF11" s="3">
        <v>0.44</v>
      </c>
      <c r="BG11" s="3">
        <v>0.69</v>
      </c>
      <c r="BH11" s="3">
        <v>0.08</v>
      </c>
      <c r="BI11" s="3">
        <v>0.14000000000000001</v>
      </c>
      <c r="BJ11" s="3">
        <v>0.14000000000000001</v>
      </c>
      <c r="BK11" s="3">
        <v>0.12</v>
      </c>
      <c r="BL11" s="3">
        <v>3.83</v>
      </c>
      <c r="BM11" s="3">
        <v>3.55</v>
      </c>
      <c r="BN11" s="3">
        <v>0.22</v>
      </c>
      <c r="BO11" s="3">
        <v>0.19</v>
      </c>
      <c r="BP11" s="3">
        <v>0.35</v>
      </c>
      <c r="BQ11" s="3">
        <v>0.05</v>
      </c>
      <c r="BR11" s="3">
        <v>0.05</v>
      </c>
      <c r="BS11" s="3">
        <v>0.06</v>
      </c>
      <c r="BT11" s="3">
        <v>0.23</v>
      </c>
      <c r="BU11" s="3">
        <v>0.36</v>
      </c>
      <c r="BV11" s="3">
        <v>0.15</v>
      </c>
      <c r="BW11" s="3">
        <v>0.75</v>
      </c>
      <c r="BX11" s="3">
        <v>0.49</v>
      </c>
      <c r="BY11" s="3">
        <v>0.73</v>
      </c>
      <c r="BZ11" s="3">
        <v>7.0000000000000007E-2</v>
      </c>
      <c r="CA11" s="3">
        <v>3.9</v>
      </c>
      <c r="CB11" s="3">
        <v>0.48</v>
      </c>
      <c r="CC11" s="3">
        <v>0.52</v>
      </c>
      <c r="CD11" s="3">
        <v>0.4</v>
      </c>
      <c r="CE11" s="3">
        <v>0.62</v>
      </c>
      <c r="CF11" s="3">
        <v>1.79</v>
      </c>
      <c r="CG11" s="3">
        <v>1.19</v>
      </c>
      <c r="CH11" s="3">
        <v>1.47</v>
      </c>
      <c r="CI11" s="3">
        <v>0.42</v>
      </c>
      <c r="CJ11" s="3">
        <v>0.31</v>
      </c>
      <c r="CK11" s="3">
        <v>0.39</v>
      </c>
    </row>
    <row r="12" spans="1:89" s="3" customFormat="1" x14ac:dyDescent="0.25">
      <c r="A12" s="10" t="s">
        <v>53</v>
      </c>
      <c r="B12" s="3">
        <v>0.86</v>
      </c>
      <c r="C12" s="3">
        <v>1.02</v>
      </c>
      <c r="D12" s="3">
        <v>1.1499999999999999</v>
      </c>
      <c r="E12" s="3">
        <v>1.22</v>
      </c>
      <c r="F12" s="3">
        <v>1.23</v>
      </c>
      <c r="G12" s="3">
        <v>0.62</v>
      </c>
      <c r="H12" s="3">
        <v>2.37</v>
      </c>
      <c r="I12" s="3">
        <v>2.57</v>
      </c>
      <c r="J12" s="3">
        <v>2.91</v>
      </c>
      <c r="K12" s="3">
        <v>2.74</v>
      </c>
      <c r="L12" s="3">
        <v>1.4</v>
      </c>
      <c r="M12" s="3">
        <v>2.72</v>
      </c>
      <c r="N12" s="3">
        <v>2.57</v>
      </c>
      <c r="O12" s="3">
        <v>1.38</v>
      </c>
      <c r="P12" s="3">
        <v>1.4</v>
      </c>
      <c r="Q12" s="3">
        <v>1.79</v>
      </c>
      <c r="R12" s="3">
        <v>2.5299999999999998</v>
      </c>
      <c r="S12" s="3">
        <v>2.72</v>
      </c>
      <c r="T12" s="3">
        <v>2.71</v>
      </c>
      <c r="U12" s="3">
        <v>1.69</v>
      </c>
      <c r="V12" s="3">
        <v>1.1299999999999999</v>
      </c>
      <c r="W12" s="3">
        <v>2.79</v>
      </c>
      <c r="Y12" s="3">
        <v>1.87</v>
      </c>
      <c r="Z12" s="3">
        <v>1.77</v>
      </c>
      <c r="AA12" s="3">
        <v>1.1100000000000001</v>
      </c>
      <c r="AB12" s="3">
        <v>2.98</v>
      </c>
      <c r="AC12" s="3">
        <v>1.1599999999999999</v>
      </c>
      <c r="AD12" s="3">
        <v>2.65</v>
      </c>
      <c r="AE12" s="3">
        <v>1.26</v>
      </c>
      <c r="AF12" s="3">
        <v>1.93</v>
      </c>
      <c r="AG12" s="3">
        <v>1.0900000000000001</v>
      </c>
      <c r="AI12" s="3">
        <v>1.67</v>
      </c>
      <c r="AJ12" s="3">
        <v>0.84</v>
      </c>
      <c r="AK12" s="3">
        <v>1.55</v>
      </c>
      <c r="AL12" s="3">
        <v>1.59</v>
      </c>
      <c r="AM12" s="3">
        <v>0.56999999999999995</v>
      </c>
      <c r="AN12" s="3">
        <v>2.4300000000000002</v>
      </c>
      <c r="AO12" s="3">
        <v>6.24</v>
      </c>
      <c r="AP12" s="3">
        <v>1.49</v>
      </c>
      <c r="AQ12" s="3">
        <v>3.6</v>
      </c>
      <c r="AR12" s="3">
        <v>3.3</v>
      </c>
      <c r="AS12" s="3">
        <v>0.48</v>
      </c>
      <c r="AT12" s="3">
        <v>3.22</v>
      </c>
      <c r="AU12" s="3">
        <v>2.0299999999999998</v>
      </c>
      <c r="AV12" s="21"/>
      <c r="AW12" s="3">
        <v>0.99</v>
      </c>
      <c r="AX12" s="3">
        <v>0.98</v>
      </c>
      <c r="AY12" s="3">
        <v>4.3600000000000003</v>
      </c>
      <c r="AZ12" s="3">
        <v>0.63</v>
      </c>
      <c r="BA12" s="3">
        <v>5</v>
      </c>
      <c r="BB12" s="3">
        <v>6.65</v>
      </c>
      <c r="BC12" s="3">
        <v>8.15</v>
      </c>
      <c r="BD12" s="3">
        <v>1.84</v>
      </c>
      <c r="BE12" s="3">
        <v>2.29</v>
      </c>
      <c r="BF12" s="3">
        <v>1.56</v>
      </c>
      <c r="BG12" s="3">
        <v>1.92</v>
      </c>
      <c r="BH12" s="3">
        <v>0.55000000000000004</v>
      </c>
      <c r="BI12" s="3">
        <v>0.37</v>
      </c>
      <c r="BJ12" s="3">
        <v>0.55000000000000004</v>
      </c>
      <c r="BK12" s="3">
        <v>0.49</v>
      </c>
      <c r="BL12" s="3">
        <v>6.18</v>
      </c>
      <c r="BM12" s="3">
        <v>5.55</v>
      </c>
      <c r="BN12" s="3">
        <v>0.7</v>
      </c>
      <c r="BO12" s="3">
        <v>0.57999999999999996</v>
      </c>
      <c r="BP12" s="3">
        <v>1.41</v>
      </c>
      <c r="BQ12" s="3">
        <v>0.35</v>
      </c>
      <c r="BR12" s="3">
        <v>0.59</v>
      </c>
      <c r="BS12" s="3">
        <v>0.31</v>
      </c>
      <c r="BT12" s="3">
        <v>1.08</v>
      </c>
      <c r="BU12" s="3">
        <v>1.17</v>
      </c>
      <c r="BV12" s="3">
        <v>0.71</v>
      </c>
      <c r="BW12" s="3">
        <v>1.63</v>
      </c>
      <c r="BX12" s="3">
        <v>0.9</v>
      </c>
      <c r="BY12" s="3">
        <v>2.06</v>
      </c>
      <c r="BZ12" s="3">
        <v>0.34</v>
      </c>
      <c r="CA12" s="3">
        <v>6.12</v>
      </c>
      <c r="CB12" s="3">
        <v>0.91</v>
      </c>
      <c r="CC12" s="3">
        <v>1.34</v>
      </c>
      <c r="CD12" s="3">
        <v>1.08</v>
      </c>
      <c r="CE12" s="3">
        <v>2.25</v>
      </c>
      <c r="CF12" s="3">
        <v>4.22</v>
      </c>
      <c r="CG12" s="3">
        <v>2.84</v>
      </c>
      <c r="CH12" s="3">
        <v>3.55</v>
      </c>
      <c r="CI12" s="3">
        <v>1.72</v>
      </c>
      <c r="CJ12" s="3">
        <v>1.69</v>
      </c>
      <c r="CK12" s="3">
        <v>1.8</v>
      </c>
    </row>
    <row r="13" spans="1:89" s="5" customFormat="1" ht="18.75" x14ac:dyDescent="0.35">
      <c r="A13" s="11" t="s">
        <v>54</v>
      </c>
      <c r="B13" s="5">
        <v>4.3</v>
      </c>
      <c r="C13" s="5">
        <v>4.6500000000000004</v>
      </c>
      <c r="D13" s="5">
        <v>4.63</v>
      </c>
      <c r="E13" s="5">
        <v>4.96</v>
      </c>
      <c r="F13" s="5">
        <v>4.7</v>
      </c>
      <c r="G13" s="5">
        <v>4.0999999999999996</v>
      </c>
      <c r="H13" s="5">
        <v>3.79</v>
      </c>
      <c r="I13" s="5">
        <v>3.9</v>
      </c>
      <c r="J13" s="5">
        <v>4.28</v>
      </c>
      <c r="K13" s="5">
        <v>3.67</v>
      </c>
      <c r="L13" s="5">
        <v>3.41</v>
      </c>
      <c r="M13" s="5">
        <v>4.84</v>
      </c>
      <c r="N13" s="5">
        <v>4.5999999999999996</v>
      </c>
      <c r="O13" s="5">
        <v>3.66</v>
      </c>
      <c r="P13" s="5">
        <v>4.3099999999999996</v>
      </c>
      <c r="Q13" s="5">
        <v>4.5</v>
      </c>
      <c r="R13" s="5">
        <v>5.13</v>
      </c>
      <c r="S13" s="5">
        <v>4.5999999999999996</v>
      </c>
      <c r="T13" s="5">
        <v>5.08</v>
      </c>
      <c r="U13" s="5">
        <v>4.5599999999999996</v>
      </c>
      <c r="V13" s="5">
        <v>3.87</v>
      </c>
      <c r="W13" s="5">
        <v>5.21</v>
      </c>
      <c r="Y13" s="5">
        <v>4.57</v>
      </c>
      <c r="Z13" s="5">
        <v>4.8600000000000003</v>
      </c>
      <c r="AA13" s="5">
        <v>4.22</v>
      </c>
      <c r="AB13" s="5">
        <v>4.99</v>
      </c>
      <c r="AC13" s="5">
        <v>4.18</v>
      </c>
      <c r="AD13" s="5">
        <v>4.57</v>
      </c>
      <c r="AE13" s="5">
        <v>4.4400000000000004</v>
      </c>
      <c r="AF13" s="5">
        <v>4.76</v>
      </c>
      <c r="AG13" s="5">
        <v>4.47</v>
      </c>
      <c r="AI13" s="5">
        <v>4.25</v>
      </c>
      <c r="AJ13" s="5">
        <v>4.6100000000000003</v>
      </c>
      <c r="AK13" s="5">
        <v>3.89</v>
      </c>
      <c r="AL13" s="5">
        <v>4.58</v>
      </c>
      <c r="AM13" s="5">
        <v>3.37</v>
      </c>
      <c r="AN13" s="5">
        <v>4.1399999999999997</v>
      </c>
      <c r="AO13" s="5">
        <v>4.4400000000000004</v>
      </c>
      <c r="AP13" s="5">
        <v>3.86</v>
      </c>
      <c r="AQ13" s="5">
        <v>4.12</v>
      </c>
      <c r="AR13" s="5">
        <v>4.3</v>
      </c>
      <c r="AS13" s="5">
        <v>3.25</v>
      </c>
      <c r="AT13" s="5">
        <v>4.18</v>
      </c>
      <c r="AU13" s="5">
        <v>4.3099999999999996</v>
      </c>
      <c r="AV13" s="22"/>
      <c r="AW13" s="5">
        <v>3.51</v>
      </c>
      <c r="AX13" s="5">
        <v>3.79</v>
      </c>
      <c r="AY13" s="5">
        <v>4.74</v>
      </c>
      <c r="AZ13" s="5">
        <v>3.57</v>
      </c>
      <c r="BA13" s="5">
        <v>4.8</v>
      </c>
      <c r="BB13" s="5">
        <v>4.5199999999999996</v>
      </c>
      <c r="BC13" s="5">
        <v>3.43</v>
      </c>
      <c r="BD13" s="5">
        <v>4.42</v>
      </c>
      <c r="BE13" s="5">
        <v>4.41</v>
      </c>
      <c r="BF13" s="5">
        <v>4.25</v>
      </c>
      <c r="BG13" s="5">
        <v>4.4800000000000004</v>
      </c>
      <c r="BH13" s="5">
        <v>4.1100000000000003</v>
      </c>
      <c r="BI13" s="5">
        <v>4.04</v>
      </c>
      <c r="BJ13" s="5">
        <v>4.37</v>
      </c>
      <c r="BK13" s="5">
        <v>3.85</v>
      </c>
      <c r="BL13" s="5">
        <v>5.38</v>
      </c>
      <c r="BM13" s="5">
        <v>5.03</v>
      </c>
      <c r="BN13" s="5">
        <v>4.51</v>
      </c>
      <c r="BO13" s="5">
        <v>4.3099999999999996</v>
      </c>
      <c r="BP13" s="5">
        <v>4.2300000000000004</v>
      </c>
      <c r="BQ13" s="5">
        <v>4.05</v>
      </c>
      <c r="BR13" s="5">
        <v>4.72</v>
      </c>
      <c r="BS13" s="5">
        <v>4.5199999999999996</v>
      </c>
      <c r="BT13" s="5">
        <v>3.91</v>
      </c>
      <c r="BU13" s="5">
        <v>3.64</v>
      </c>
      <c r="BV13" s="5">
        <v>2.86</v>
      </c>
      <c r="BW13" s="5">
        <v>5.48</v>
      </c>
      <c r="BX13" s="5">
        <v>3.97</v>
      </c>
      <c r="BY13" s="5">
        <v>4.83</v>
      </c>
      <c r="BZ13" s="5">
        <v>3.57</v>
      </c>
      <c r="CA13" s="5">
        <v>4.7</v>
      </c>
      <c r="CB13" s="5">
        <v>4.34</v>
      </c>
      <c r="CC13" s="5">
        <v>4.41</v>
      </c>
      <c r="CD13" s="5">
        <v>3.17</v>
      </c>
      <c r="CE13" s="5">
        <v>3.74</v>
      </c>
      <c r="CF13" s="5">
        <v>4.18</v>
      </c>
      <c r="CG13" s="5">
        <v>4.37</v>
      </c>
      <c r="CH13" s="5">
        <v>3.88</v>
      </c>
      <c r="CI13" s="5">
        <v>3.67</v>
      </c>
      <c r="CJ13" s="5">
        <v>4.29</v>
      </c>
      <c r="CK13" s="5">
        <v>4.24</v>
      </c>
    </row>
    <row r="14" spans="1:89" s="5" customFormat="1" ht="18.75" x14ac:dyDescent="0.35">
      <c r="A14" s="11" t="s">
        <v>55</v>
      </c>
      <c r="B14" s="5">
        <v>4.8499999999999996</v>
      </c>
      <c r="C14" s="5">
        <v>1.78</v>
      </c>
      <c r="D14" s="5">
        <v>4.46</v>
      </c>
      <c r="E14" s="5">
        <v>3.87</v>
      </c>
      <c r="F14" s="5">
        <v>4.37</v>
      </c>
      <c r="G14" s="5">
        <v>4.84</v>
      </c>
      <c r="H14" s="5">
        <v>4.21</v>
      </c>
      <c r="I14" s="5">
        <v>2.91</v>
      </c>
      <c r="J14" s="5">
        <v>3.58</v>
      </c>
      <c r="K14" s="5">
        <v>3.8</v>
      </c>
      <c r="L14" s="5">
        <v>5.17</v>
      </c>
      <c r="M14" s="5">
        <v>3.1</v>
      </c>
      <c r="N14" s="5">
        <v>5.46</v>
      </c>
      <c r="O14" s="5">
        <v>4.72</v>
      </c>
      <c r="P14" s="5">
        <v>3.91</v>
      </c>
      <c r="Q14" s="5">
        <v>3.71</v>
      </c>
      <c r="R14" s="5">
        <v>3.34</v>
      </c>
      <c r="S14" s="5">
        <v>3.82</v>
      </c>
      <c r="T14" s="5">
        <v>4.17</v>
      </c>
      <c r="U14" s="5">
        <v>3.5</v>
      </c>
      <c r="V14" s="5">
        <v>4.88</v>
      </c>
      <c r="W14" s="5">
        <v>3.29</v>
      </c>
      <c r="Y14" s="5">
        <v>4.46</v>
      </c>
      <c r="Z14" s="5">
        <v>3.89</v>
      </c>
      <c r="AA14" s="5">
        <v>4.3499999999999996</v>
      </c>
      <c r="AB14" s="5">
        <v>4.2</v>
      </c>
      <c r="AC14" s="5">
        <v>4.28</v>
      </c>
      <c r="AD14" s="5">
        <v>4.79</v>
      </c>
      <c r="AE14" s="5">
        <v>4.2</v>
      </c>
      <c r="AF14" s="5">
        <v>4.16</v>
      </c>
      <c r="AG14" s="5">
        <v>4.0999999999999996</v>
      </c>
      <c r="AI14" s="5">
        <v>4.5999999999999996</v>
      </c>
      <c r="AJ14" s="5">
        <v>4.28</v>
      </c>
      <c r="AK14" s="5">
        <v>2.56</v>
      </c>
      <c r="AL14" s="5">
        <v>4.59</v>
      </c>
      <c r="AM14" s="5">
        <v>6.15</v>
      </c>
      <c r="AN14" s="5">
        <v>4.9000000000000004</v>
      </c>
      <c r="AO14" s="5">
        <v>2.35</v>
      </c>
      <c r="AP14" s="5">
        <v>5.26</v>
      </c>
      <c r="AQ14" s="5">
        <v>4.6500000000000004</v>
      </c>
      <c r="AR14" s="5">
        <v>5.24</v>
      </c>
      <c r="AS14" s="5">
        <v>6.17</v>
      </c>
      <c r="AT14" s="5">
        <v>4.97</v>
      </c>
      <c r="AU14" s="5">
        <v>2.94</v>
      </c>
      <c r="AV14" s="22"/>
      <c r="AW14" s="5">
        <v>5.2</v>
      </c>
      <c r="AX14" s="5">
        <v>4.88</v>
      </c>
      <c r="AY14" s="5">
        <v>4.43</v>
      </c>
      <c r="AZ14" s="5">
        <v>5.01</v>
      </c>
      <c r="BA14" s="5">
        <v>4.0599999999999996</v>
      </c>
      <c r="BB14" s="5">
        <v>2.86</v>
      </c>
      <c r="BC14" s="5">
        <v>1.83</v>
      </c>
      <c r="BD14" s="5">
        <v>4.93</v>
      </c>
      <c r="BE14" s="5">
        <v>5.16</v>
      </c>
      <c r="BF14" s="5">
        <v>5.45</v>
      </c>
      <c r="BG14" s="5">
        <v>4.7</v>
      </c>
      <c r="BH14" s="5">
        <v>4.42</v>
      </c>
      <c r="BI14" s="5">
        <v>4.4800000000000004</v>
      </c>
      <c r="BJ14" s="5">
        <v>3.9</v>
      </c>
      <c r="BK14" s="5">
        <v>4.2699999999999996</v>
      </c>
      <c r="BL14" s="5">
        <v>1.96</v>
      </c>
      <c r="BM14" s="5">
        <v>1.55</v>
      </c>
      <c r="BN14" s="5">
        <v>3.57</v>
      </c>
      <c r="BO14" s="5">
        <v>4.43</v>
      </c>
      <c r="BP14" s="5">
        <v>4.97</v>
      </c>
      <c r="BQ14" s="5">
        <v>4.8</v>
      </c>
      <c r="BR14" s="5">
        <v>3.47</v>
      </c>
      <c r="BS14" s="5">
        <v>4.2300000000000004</v>
      </c>
      <c r="BT14" s="5">
        <v>5.09</v>
      </c>
      <c r="BU14" s="5">
        <v>4.93</v>
      </c>
      <c r="BV14" s="5">
        <v>5.78</v>
      </c>
      <c r="BW14" s="5">
        <v>4.82</v>
      </c>
      <c r="BX14" s="5">
        <v>5.03</v>
      </c>
      <c r="BY14" s="5">
        <v>4.82</v>
      </c>
      <c r="BZ14" s="5">
        <v>4.7300000000000004</v>
      </c>
      <c r="CA14" s="5">
        <v>2.4700000000000002</v>
      </c>
      <c r="CB14" s="5">
        <v>4.96</v>
      </c>
      <c r="CC14" s="5">
        <v>5.86</v>
      </c>
      <c r="CD14" s="5">
        <v>5.48</v>
      </c>
      <c r="CE14" s="5">
        <v>3.67</v>
      </c>
      <c r="CF14" s="5">
        <v>2.97</v>
      </c>
      <c r="CG14" s="5">
        <v>3.95</v>
      </c>
      <c r="CH14" s="5">
        <v>4.33</v>
      </c>
      <c r="CI14" s="5">
        <v>4.6399999999999997</v>
      </c>
      <c r="CJ14" s="5">
        <v>4.38</v>
      </c>
      <c r="CK14" s="5">
        <v>3.82</v>
      </c>
    </row>
    <row r="15" spans="1:89" s="3" customFormat="1" ht="18.75" x14ac:dyDescent="0.35">
      <c r="A15" s="10" t="s">
        <v>56</v>
      </c>
      <c r="B15" s="3">
        <v>0.03</v>
      </c>
      <c r="C15" s="3">
        <v>0.03</v>
      </c>
      <c r="D15" s="3">
        <v>0.03</v>
      </c>
      <c r="E15" s="3">
        <v>0.03</v>
      </c>
      <c r="F15" s="3">
        <v>0.03</v>
      </c>
      <c r="G15" s="3">
        <v>0.03</v>
      </c>
      <c r="H15" s="3">
        <v>0.11</v>
      </c>
      <c r="I15" s="3">
        <v>0.14000000000000001</v>
      </c>
      <c r="J15" s="3">
        <v>0.12</v>
      </c>
      <c r="K15" s="3">
        <v>0.18</v>
      </c>
      <c r="L15" s="3">
        <v>0.1</v>
      </c>
      <c r="M15" s="3">
        <v>0.1</v>
      </c>
      <c r="N15" s="3">
        <v>0.05</v>
      </c>
      <c r="O15" s="3">
        <v>0.05</v>
      </c>
      <c r="P15" s="3">
        <v>0.05</v>
      </c>
      <c r="Q15" s="3">
        <v>0.05</v>
      </c>
      <c r="R15" s="3">
        <v>0.05</v>
      </c>
      <c r="S15" s="3">
        <v>0.05</v>
      </c>
      <c r="T15" s="3">
        <v>0.05</v>
      </c>
      <c r="U15" s="3">
        <v>0.05</v>
      </c>
      <c r="V15" s="3">
        <v>0.05</v>
      </c>
      <c r="W15" s="3">
        <v>0.05</v>
      </c>
      <c r="Y15" s="3">
        <v>0.08</v>
      </c>
      <c r="Z15" s="3">
        <v>7.0000000000000007E-2</v>
      </c>
      <c r="AA15" s="3">
        <v>0.03</v>
      </c>
      <c r="AB15" s="3">
        <v>0.14000000000000001</v>
      </c>
      <c r="AC15" s="3">
        <v>0.03</v>
      </c>
      <c r="AD15" s="3">
        <v>7.0000000000000007E-2</v>
      </c>
      <c r="AE15" s="3">
        <v>8.0000000000000002E-3</v>
      </c>
      <c r="AF15" s="3">
        <v>0.03</v>
      </c>
      <c r="AG15" s="3">
        <v>0.03</v>
      </c>
      <c r="AI15" s="3">
        <v>0.1</v>
      </c>
      <c r="AJ15" s="3">
        <v>0.1</v>
      </c>
      <c r="AK15" s="3">
        <v>0.1</v>
      </c>
      <c r="AL15" s="3">
        <v>0.1</v>
      </c>
      <c r="AM15" s="3">
        <v>0.1</v>
      </c>
      <c r="AN15" s="3">
        <v>0.17</v>
      </c>
      <c r="AO15" s="3">
        <v>0.55000000000000004</v>
      </c>
      <c r="AP15" s="3">
        <v>0.1</v>
      </c>
      <c r="AQ15" s="3">
        <v>0.28999999999999998</v>
      </c>
      <c r="AR15" s="3">
        <v>0.3</v>
      </c>
      <c r="AS15" s="3">
        <v>0.1</v>
      </c>
      <c r="AT15" s="3">
        <v>0.28000000000000003</v>
      </c>
      <c r="AU15" s="3">
        <v>0.1</v>
      </c>
      <c r="AV15" s="21"/>
      <c r="AW15" s="3">
        <v>0.12</v>
      </c>
      <c r="AX15" s="3">
        <v>0.05</v>
      </c>
      <c r="AY15" s="3">
        <v>0.36</v>
      </c>
      <c r="AZ15" s="3">
        <v>0.05</v>
      </c>
      <c r="BA15" s="3">
        <v>0.36</v>
      </c>
      <c r="BB15" s="3">
        <v>0.41</v>
      </c>
      <c r="BC15" s="3">
        <v>0.24</v>
      </c>
      <c r="BD15" s="3">
        <v>0.12</v>
      </c>
      <c r="BE15" s="3">
        <v>0.13</v>
      </c>
      <c r="BF15" s="3">
        <v>0.12</v>
      </c>
      <c r="BG15" s="3">
        <v>0.13</v>
      </c>
      <c r="BH15" s="3">
        <v>0.05</v>
      </c>
      <c r="BI15" s="3">
        <v>0.05</v>
      </c>
      <c r="BJ15" s="3">
        <v>0.05</v>
      </c>
      <c r="BK15" s="3">
        <v>0.05</v>
      </c>
      <c r="BL15" s="3">
        <v>0.28999999999999998</v>
      </c>
      <c r="BM15" s="3">
        <v>0.34</v>
      </c>
      <c r="BN15" s="3">
        <v>0.05</v>
      </c>
      <c r="BO15" s="3">
        <v>0.05</v>
      </c>
      <c r="BP15" s="3">
        <v>0.05</v>
      </c>
      <c r="BQ15" s="3">
        <v>0.05</v>
      </c>
      <c r="BR15" s="3">
        <v>0.05</v>
      </c>
      <c r="BS15" s="3">
        <v>0.05</v>
      </c>
      <c r="BT15" s="3">
        <v>0.05</v>
      </c>
      <c r="BU15" s="3">
        <v>0.05</v>
      </c>
      <c r="BV15" s="3">
        <v>0.05</v>
      </c>
      <c r="BW15" s="3">
        <v>0.14000000000000001</v>
      </c>
      <c r="BX15" s="3">
        <v>0.05</v>
      </c>
      <c r="BY15" s="3">
        <v>0.12</v>
      </c>
      <c r="BZ15" s="3">
        <v>0.05</v>
      </c>
      <c r="CA15" s="3">
        <v>0.4</v>
      </c>
      <c r="CB15" s="3">
        <v>0.05</v>
      </c>
      <c r="CC15" s="3">
        <v>0.12</v>
      </c>
      <c r="CD15" s="3">
        <v>0.05</v>
      </c>
      <c r="CE15" s="3">
        <v>0.05</v>
      </c>
      <c r="CF15" s="3">
        <v>0.21</v>
      </c>
      <c r="CG15" s="3">
        <v>0.18</v>
      </c>
      <c r="CH15" s="3">
        <v>0.16</v>
      </c>
      <c r="CI15" s="3">
        <v>0.1</v>
      </c>
      <c r="CJ15" s="3">
        <v>0.05</v>
      </c>
      <c r="CK15" s="3">
        <v>0.05</v>
      </c>
    </row>
    <row r="16" spans="1:89" s="3" customFormat="1" x14ac:dyDescent="0.25">
      <c r="A16" s="10" t="s">
        <v>5</v>
      </c>
      <c r="B16" s="3">
        <v>0.47</v>
      </c>
      <c r="C16" s="3">
        <v>0.48</v>
      </c>
      <c r="D16" s="3">
        <v>0.33</v>
      </c>
      <c r="E16" s="3">
        <v>0.59</v>
      </c>
      <c r="F16" s="3">
        <v>0.45</v>
      </c>
      <c r="G16" s="3">
        <v>0.53</v>
      </c>
      <c r="H16" s="3">
        <v>0.56999999999999995</v>
      </c>
      <c r="I16" s="3">
        <v>0.43</v>
      </c>
      <c r="J16" s="3">
        <v>0.86</v>
      </c>
      <c r="K16" s="3">
        <v>0.57999999999999996</v>
      </c>
      <c r="L16" s="3">
        <v>0.56999999999999995</v>
      </c>
      <c r="M16" s="3">
        <v>0.76</v>
      </c>
      <c r="N16" s="3">
        <v>0.82</v>
      </c>
      <c r="O16" s="3">
        <v>0.63</v>
      </c>
      <c r="P16" s="3">
        <v>0.42</v>
      </c>
      <c r="Q16" s="3">
        <v>0.66</v>
      </c>
      <c r="R16" s="3">
        <v>0.44</v>
      </c>
      <c r="S16" s="3">
        <v>0.7</v>
      </c>
      <c r="T16" s="3">
        <v>0.3</v>
      </c>
      <c r="U16" s="3">
        <v>0.3</v>
      </c>
      <c r="V16" s="3">
        <v>0.59</v>
      </c>
      <c r="W16" s="3">
        <v>0.61</v>
      </c>
      <c r="Y16" s="3">
        <v>0.4</v>
      </c>
      <c r="Z16" s="3">
        <v>0.66</v>
      </c>
      <c r="AA16" s="3">
        <v>0.44</v>
      </c>
      <c r="AB16" s="3">
        <v>0.78</v>
      </c>
      <c r="AC16" s="3">
        <v>0.36</v>
      </c>
      <c r="AD16" s="3">
        <v>0.51</v>
      </c>
      <c r="AE16" s="3">
        <v>0.69</v>
      </c>
      <c r="AF16" s="3">
        <v>0.2</v>
      </c>
      <c r="AG16" s="3">
        <v>0.6</v>
      </c>
      <c r="AI16" s="3">
        <v>0.54</v>
      </c>
      <c r="AJ16" s="3">
        <v>0.33</v>
      </c>
      <c r="AK16" s="3">
        <v>0.37</v>
      </c>
      <c r="AL16" s="3">
        <v>1.07</v>
      </c>
      <c r="AM16" s="3">
        <v>0.23</v>
      </c>
      <c r="AN16" s="3">
        <v>0.53</v>
      </c>
      <c r="AO16" s="3">
        <v>1.69</v>
      </c>
      <c r="AP16" s="3">
        <v>0.6</v>
      </c>
      <c r="AQ16" s="3">
        <v>0.68</v>
      </c>
      <c r="AR16" s="3">
        <v>0.54</v>
      </c>
      <c r="AS16" s="3">
        <v>0.28000000000000003</v>
      </c>
      <c r="AT16" s="3">
        <v>0.72</v>
      </c>
      <c r="AU16" s="3">
        <v>0.4</v>
      </c>
      <c r="AV16" s="21"/>
      <c r="AW16" s="3">
        <v>0.38</v>
      </c>
      <c r="AX16" s="3">
        <v>0.66</v>
      </c>
      <c r="AY16" s="3">
        <v>0.75</v>
      </c>
      <c r="AZ16" s="3">
        <v>0.4</v>
      </c>
      <c r="BA16" s="3">
        <v>0.92</v>
      </c>
      <c r="BB16" s="3">
        <v>1.02</v>
      </c>
      <c r="BC16" s="3">
        <v>1.7</v>
      </c>
      <c r="BD16" s="3">
        <v>0.65</v>
      </c>
      <c r="BE16" s="3">
        <v>0.36</v>
      </c>
      <c r="BF16" s="3">
        <v>0.38</v>
      </c>
      <c r="BG16" s="3">
        <v>0.44</v>
      </c>
      <c r="BH16" s="3">
        <v>0.28000000000000003</v>
      </c>
      <c r="BI16" s="3">
        <v>0.14000000000000001</v>
      </c>
      <c r="BJ16" s="3">
        <v>0.54</v>
      </c>
      <c r="BK16" s="3">
        <v>100.09</v>
      </c>
      <c r="BL16" s="3">
        <v>0.92</v>
      </c>
      <c r="BM16" s="3">
        <v>1.28</v>
      </c>
      <c r="BN16" s="3">
        <v>0.36</v>
      </c>
      <c r="BO16" s="3">
        <v>0.36</v>
      </c>
      <c r="BP16" s="3">
        <v>0.18</v>
      </c>
      <c r="BQ16" s="3">
        <v>0.26</v>
      </c>
      <c r="BR16" s="3">
        <v>0.44</v>
      </c>
      <c r="BS16" s="3">
        <v>0.32</v>
      </c>
      <c r="BT16" s="3">
        <v>0.1</v>
      </c>
      <c r="BU16" s="3">
        <v>0.77</v>
      </c>
      <c r="BV16" s="3">
        <v>99.61</v>
      </c>
      <c r="BW16" s="3">
        <v>0.47</v>
      </c>
      <c r="BX16" s="3">
        <v>0.62</v>
      </c>
      <c r="BY16" s="3">
        <v>0.69</v>
      </c>
      <c r="BZ16" s="3">
        <v>0.22</v>
      </c>
      <c r="CA16" s="3">
        <v>1.58</v>
      </c>
      <c r="CB16" s="3">
        <v>0.54</v>
      </c>
      <c r="CC16" s="3">
        <v>0.51</v>
      </c>
      <c r="CD16" s="3">
        <v>0.43</v>
      </c>
      <c r="CE16" s="3">
        <v>0.79</v>
      </c>
      <c r="CF16" s="3">
        <v>0.55000000000000004</v>
      </c>
      <c r="CG16" s="3">
        <v>0.49</v>
      </c>
      <c r="CH16" s="3">
        <v>0.46</v>
      </c>
      <c r="CI16" s="3">
        <v>0.52</v>
      </c>
      <c r="CJ16" s="3">
        <v>0.28000000000000003</v>
      </c>
      <c r="CK16" s="3">
        <v>0.22</v>
      </c>
    </row>
    <row r="17" spans="1:89" s="3" customFormat="1" x14ac:dyDescent="0.25">
      <c r="A17" s="10" t="s">
        <v>57</v>
      </c>
      <c r="B17" s="3">
        <v>99.78</v>
      </c>
      <c r="C17" s="3">
        <v>99.63</v>
      </c>
      <c r="D17" s="3">
        <v>99.98</v>
      </c>
      <c r="E17" s="3">
        <v>99.55</v>
      </c>
      <c r="F17" s="3">
        <v>98.87</v>
      </c>
      <c r="G17" s="3">
        <v>99.63</v>
      </c>
      <c r="H17" s="3">
        <v>99.86</v>
      </c>
      <c r="I17" s="3">
        <v>99.25</v>
      </c>
      <c r="J17" s="3">
        <v>100.15</v>
      </c>
      <c r="K17" s="3">
        <v>99.67</v>
      </c>
      <c r="L17" s="3">
        <v>99.56</v>
      </c>
      <c r="M17" s="3">
        <v>99.98</v>
      </c>
      <c r="N17" s="3">
        <v>99.38</v>
      </c>
      <c r="O17" s="3">
        <v>99.56</v>
      </c>
      <c r="P17" s="3">
        <v>99.41</v>
      </c>
      <c r="Q17" s="3">
        <v>99.8</v>
      </c>
      <c r="R17" s="3">
        <v>99.76</v>
      </c>
      <c r="S17" s="3">
        <v>99.54</v>
      </c>
      <c r="T17" s="3">
        <v>99.51</v>
      </c>
      <c r="U17" s="3">
        <v>99.66</v>
      </c>
      <c r="V17" s="3">
        <v>99.58</v>
      </c>
      <c r="W17" s="3">
        <v>99.49</v>
      </c>
      <c r="Y17" s="3">
        <v>99.88</v>
      </c>
      <c r="Z17" s="3">
        <v>99.78</v>
      </c>
      <c r="AA17" s="3">
        <v>99.63</v>
      </c>
      <c r="AB17" s="3">
        <v>99.94</v>
      </c>
      <c r="AC17" s="3">
        <v>99.78</v>
      </c>
      <c r="AD17" s="3">
        <v>100.28</v>
      </c>
      <c r="AE17" s="3">
        <v>99.72</v>
      </c>
      <c r="AF17" s="3">
        <v>99.7</v>
      </c>
      <c r="AG17" s="3">
        <v>99.78</v>
      </c>
      <c r="AI17" s="3">
        <v>99.23</v>
      </c>
      <c r="AJ17" s="3">
        <v>99.68</v>
      </c>
      <c r="AK17" s="3">
        <v>99.57</v>
      </c>
      <c r="AL17" s="3">
        <v>99.36</v>
      </c>
      <c r="AM17" s="3">
        <v>99.99</v>
      </c>
      <c r="AN17" s="3">
        <v>99.6</v>
      </c>
      <c r="AO17" s="3">
        <v>100.01</v>
      </c>
      <c r="AP17" s="3">
        <v>99.35</v>
      </c>
      <c r="AQ17" s="3">
        <v>99.96</v>
      </c>
      <c r="AR17" s="3">
        <v>99.38</v>
      </c>
      <c r="AS17" s="3">
        <v>99.37</v>
      </c>
      <c r="AT17" s="3">
        <v>99.44</v>
      </c>
      <c r="AU17" s="3">
        <v>99.41</v>
      </c>
      <c r="AV17" s="21"/>
      <c r="AW17" s="3">
        <v>99.7</v>
      </c>
      <c r="AX17" s="3">
        <v>99.31</v>
      </c>
      <c r="AY17" s="3">
        <v>99.66</v>
      </c>
      <c r="AZ17" s="3">
        <v>99.39</v>
      </c>
      <c r="BA17" s="3">
        <v>99.91</v>
      </c>
      <c r="BB17" s="3">
        <v>99.88</v>
      </c>
      <c r="BC17" s="3">
        <v>99.83</v>
      </c>
      <c r="BD17" s="3">
        <v>99.48</v>
      </c>
      <c r="BE17" s="3">
        <v>99.76</v>
      </c>
      <c r="BF17" s="3">
        <v>99.76</v>
      </c>
      <c r="BG17" s="3">
        <v>99.54</v>
      </c>
      <c r="BH17" s="3">
        <v>100.08</v>
      </c>
      <c r="BI17" s="3">
        <v>100.07</v>
      </c>
      <c r="BJ17" s="3">
        <v>99.32</v>
      </c>
      <c r="BL17" s="3">
        <v>99.57</v>
      </c>
      <c r="BM17" s="3">
        <v>99.27</v>
      </c>
      <c r="BN17" s="3">
        <v>99.88</v>
      </c>
      <c r="BO17" s="3">
        <v>100.01</v>
      </c>
      <c r="BP17" s="3">
        <v>99.71</v>
      </c>
      <c r="BQ17" s="3">
        <v>99.84</v>
      </c>
      <c r="BR17" s="3">
        <v>99.53</v>
      </c>
      <c r="BS17" s="3">
        <v>99.36</v>
      </c>
      <c r="BT17" s="3">
        <v>99.45</v>
      </c>
      <c r="BU17" s="3">
        <v>99.8</v>
      </c>
      <c r="BW17" s="3">
        <v>99.65</v>
      </c>
      <c r="BX17" s="3">
        <v>99.61</v>
      </c>
      <c r="BY17" s="3">
        <v>99.52</v>
      </c>
      <c r="BZ17" s="3">
        <v>100.07</v>
      </c>
      <c r="CA17" s="3">
        <v>99.86</v>
      </c>
      <c r="CB17" s="3">
        <v>99.86</v>
      </c>
      <c r="CC17" s="3">
        <v>99.5</v>
      </c>
      <c r="CD17" s="3">
        <v>99.76</v>
      </c>
      <c r="CE17" s="3">
        <v>99.89</v>
      </c>
      <c r="CF17" s="3">
        <v>99.45</v>
      </c>
      <c r="CG17" s="3">
        <v>100.04</v>
      </c>
      <c r="CH17" s="3">
        <v>99.85</v>
      </c>
      <c r="CI17" s="3">
        <v>99.39</v>
      </c>
      <c r="CJ17" s="3">
        <v>99.38</v>
      </c>
      <c r="CK17" s="3">
        <v>99.43</v>
      </c>
    </row>
    <row r="18" spans="1:89" x14ac:dyDescent="0.25">
      <c r="A18" s="12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Y18" s="1"/>
      <c r="Z18" s="1"/>
      <c r="AA18" s="1"/>
      <c r="AB18" s="1"/>
      <c r="AC18" s="1"/>
      <c r="AD18" s="1"/>
      <c r="AE18" s="1"/>
      <c r="AF18" s="1"/>
      <c r="AG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x14ac:dyDescent="0.25">
      <c r="A19" s="12" t="s">
        <v>58</v>
      </c>
      <c r="B19" s="1">
        <v>1213</v>
      </c>
      <c r="C19" s="1">
        <v>469</v>
      </c>
      <c r="D19" s="1">
        <v>3128</v>
      </c>
      <c r="E19" s="1">
        <v>2881</v>
      </c>
      <c r="F19" s="1">
        <v>2553</v>
      </c>
      <c r="G19" s="1">
        <v>863</v>
      </c>
      <c r="H19" s="1">
        <v>690</v>
      </c>
      <c r="I19" s="1">
        <v>511</v>
      </c>
      <c r="J19" s="1">
        <v>855</v>
      </c>
      <c r="K19" s="1">
        <v>930</v>
      </c>
      <c r="L19" s="1">
        <v>1274</v>
      </c>
      <c r="M19" s="1">
        <v>1462</v>
      </c>
      <c r="N19" s="1">
        <v>2582</v>
      </c>
      <c r="O19" s="1">
        <v>1804</v>
      </c>
      <c r="P19" s="1">
        <v>776</v>
      </c>
      <c r="Q19" s="1">
        <v>1237</v>
      </c>
      <c r="R19" s="1">
        <v>1901</v>
      </c>
      <c r="S19" s="1">
        <v>1388</v>
      </c>
      <c r="T19" s="1">
        <v>2374</v>
      </c>
      <c r="U19" s="1">
        <v>1619</v>
      </c>
      <c r="V19" s="1">
        <v>915</v>
      </c>
      <c r="W19" s="1">
        <v>1085</v>
      </c>
      <c r="Y19" s="1">
        <v>2483</v>
      </c>
      <c r="Z19" s="1">
        <v>3142</v>
      </c>
      <c r="AA19" s="1">
        <v>3091</v>
      </c>
      <c r="AB19" s="1">
        <v>2879</v>
      </c>
      <c r="AC19" s="1">
        <v>1878</v>
      </c>
      <c r="AD19" s="1">
        <v>2578</v>
      </c>
      <c r="AE19" s="1">
        <v>2695</v>
      </c>
      <c r="AF19" s="1">
        <v>1868</v>
      </c>
      <c r="AG19" s="1">
        <v>2916</v>
      </c>
      <c r="AI19" s="1">
        <v>1798</v>
      </c>
      <c r="AJ19" s="1">
        <v>61</v>
      </c>
      <c r="AK19" s="1">
        <v>959</v>
      </c>
      <c r="AL19" s="1">
        <v>2106</v>
      </c>
      <c r="AM19" s="1">
        <v>396</v>
      </c>
      <c r="AN19" s="1">
        <v>1462</v>
      </c>
      <c r="AO19" s="1">
        <v>877</v>
      </c>
      <c r="AP19" s="1">
        <v>1195</v>
      </c>
      <c r="AQ19" s="1">
        <v>1185</v>
      </c>
      <c r="AR19" s="1">
        <v>1290</v>
      </c>
      <c r="AS19" s="1">
        <v>625</v>
      </c>
      <c r="AT19" s="1">
        <v>1113</v>
      </c>
      <c r="AU19" s="1">
        <v>822</v>
      </c>
      <c r="AW19" s="1">
        <v>740</v>
      </c>
      <c r="AX19" s="1">
        <v>822</v>
      </c>
      <c r="AY19" s="1">
        <v>1853</v>
      </c>
      <c r="AZ19" s="1">
        <v>582</v>
      </c>
      <c r="BA19" s="1">
        <v>2003</v>
      </c>
      <c r="BB19" s="1">
        <v>1326</v>
      </c>
      <c r="BC19" s="1">
        <v>863</v>
      </c>
      <c r="BD19" s="1">
        <v>900</v>
      </c>
      <c r="BE19" s="1">
        <v>981</v>
      </c>
      <c r="BF19" s="1">
        <v>845</v>
      </c>
      <c r="BG19" s="1">
        <v>726</v>
      </c>
      <c r="BH19" s="1">
        <v>50</v>
      </c>
      <c r="BI19" s="1">
        <v>66</v>
      </c>
      <c r="BJ19" s="1">
        <v>1125</v>
      </c>
      <c r="BK19" s="1">
        <v>57</v>
      </c>
      <c r="BL19" s="1">
        <v>1234</v>
      </c>
      <c r="BM19" s="1">
        <v>1090</v>
      </c>
      <c r="BN19" s="1">
        <v>490</v>
      </c>
      <c r="BO19" s="1">
        <v>1178</v>
      </c>
      <c r="BP19" s="1">
        <v>1204</v>
      </c>
      <c r="BQ19" s="1">
        <v>142</v>
      </c>
      <c r="BR19" s="1">
        <v>1338</v>
      </c>
      <c r="BS19" s="1">
        <v>29</v>
      </c>
      <c r="BT19" s="1">
        <v>515</v>
      </c>
      <c r="BU19" s="1">
        <v>1110</v>
      </c>
      <c r="BV19" s="1">
        <v>616</v>
      </c>
      <c r="BW19" s="1">
        <v>1936</v>
      </c>
      <c r="BX19" s="1">
        <v>1212</v>
      </c>
      <c r="BY19" s="1">
        <v>1278</v>
      </c>
      <c r="BZ19" s="1">
        <v>48</v>
      </c>
      <c r="CA19" s="1">
        <v>1803</v>
      </c>
      <c r="CB19" s="1">
        <v>385</v>
      </c>
      <c r="CC19" s="1">
        <v>999</v>
      </c>
      <c r="CD19" s="1">
        <v>557</v>
      </c>
      <c r="CE19" s="1">
        <v>1051</v>
      </c>
      <c r="CF19" s="1">
        <v>919</v>
      </c>
      <c r="CG19" s="1">
        <v>1922</v>
      </c>
      <c r="CH19" s="1">
        <v>2143</v>
      </c>
      <c r="CI19" s="1">
        <v>2597</v>
      </c>
      <c r="CJ19" s="1">
        <v>1882</v>
      </c>
      <c r="CK19" s="1">
        <v>1384</v>
      </c>
    </row>
    <row r="20" spans="1:89" x14ac:dyDescent="0.25">
      <c r="A20" s="12" t="s">
        <v>59</v>
      </c>
      <c r="B20" s="1">
        <v>180</v>
      </c>
      <c r="C20" s="1">
        <v>38</v>
      </c>
      <c r="D20" s="1">
        <v>95</v>
      </c>
      <c r="E20" s="1">
        <v>76</v>
      </c>
      <c r="F20" s="1">
        <v>160</v>
      </c>
      <c r="G20" s="1">
        <v>228</v>
      </c>
      <c r="H20" s="1">
        <v>119</v>
      </c>
      <c r="I20" s="1">
        <v>93</v>
      </c>
      <c r="J20" s="1">
        <v>135</v>
      </c>
      <c r="K20" s="1">
        <v>98</v>
      </c>
      <c r="L20" s="1">
        <v>181</v>
      </c>
      <c r="M20" s="1">
        <v>45</v>
      </c>
      <c r="N20" s="1">
        <v>103</v>
      </c>
      <c r="O20" s="1">
        <v>120</v>
      </c>
      <c r="P20" s="1">
        <v>55</v>
      </c>
      <c r="Q20" s="1">
        <v>50</v>
      </c>
      <c r="R20" s="1">
        <v>55</v>
      </c>
      <c r="S20" s="1">
        <v>91</v>
      </c>
      <c r="T20" s="1">
        <v>87</v>
      </c>
      <c r="U20" s="1">
        <v>76</v>
      </c>
      <c r="V20" s="1">
        <v>200</v>
      </c>
      <c r="W20" s="1">
        <v>77</v>
      </c>
      <c r="Y20" s="1">
        <v>125</v>
      </c>
      <c r="Z20" s="1">
        <v>95</v>
      </c>
      <c r="AA20" s="1">
        <v>81</v>
      </c>
      <c r="AB20" s="1">
        <v>111</v>
      </c>
      <c r="AC20" s="1">
        <v>105</v>
      </c>
      <c r="AD20" s="1">
        <v>116</v>
      </c>
      <c r="AE20" s="1">
        <v>110</v>
      </c>
      <c r="AF20" s="1">
        <v>92</v>
      </c>
      <c r="AG20" s="1">
        <v>76</v>
      </c>
      <c r="AI20" s="1">
        <v>96</v>
      </c>
      <c r="AJ20" s="1">
        <v>117</v>
      </c>
      <c r="AK20" s="1">
        <v>40</v>
      </c>
      <c r="AL20" s="1">
        <v>73</v>
      </c>
      <c r="AM20" s="1">
        <v>112</v>
      </c>
      <c r="AN20" s="1">
        <v>176</v>
      </c>
      <c r="AO20" s="1">
        <v>56</v>
      </c>
      <c r="AP20" s="1">
        <v>82</v>
      </c>
      <c r="AQ20" s="1">
        <v>239</v>
      </c>
      <c r="AR20" s="1">
        <v>221</v>
      </c>
      <c r="AS20" s="1">
        <v>261</v>
      </c>
      <c r="AT20" s="1">
        <v>200</v>
      </c>
      <c r="AU20" s="1">
        <v>110</v>
      </c>
      <c r="AW20" s="1">
        <v>117</v>
      </c>
      <c r="AX20" s="1">
        <v>125</v>
      </c>
      <c r="AY20" s="1">
        <v>76</v>
      </c>
      <c r="AZ20" s="1">
        <v>198</v>
      </c>
      <c r="BA20" s="1">
        <v>85</v>
      </c>
      <c r="BB20" s="1">
        <v>69</v>
      </c>
      <c r="BC20" s="1">
        <v>33</v>
      </c>
      <c r="BD20" s="1">
        <v>151</v>
      </c>
      <c r="BE20" s="1">
        <v>121</v>
      </c>
      <c r="BF20" s="1">
        <v>145</v>
      </c>
      <c r="BG20" s="1">
        <v>120</v>
      </c>
      <c r="BH20" s="1">
        <v>170</v>
      </c>
      <c r="BI20" s="1">
        <v>171</v>
      </c>
      <c r="BJ20" s="1">
        <v>144</v>
      </c>
      <c r="BK20" s="1">
        <v>146</v>
      </c>
      <c r="BL20" s="1">
        <v>41</v>
      </c>
      <c r="BM20" s="1">
        <v>108</v>
      </c>
      <c r="BN20" s="1">
        <v>131</v>
      </c>
      <c r="BO20" s="1">
        <v>156</v>
      </c>
      <c r="BP20" s="1">
        <v>119</v>
      </c>
      <c r="BQ20" s="1">
        <v>115</v>
      </c>
      <c r="BR20" s="1">
        <v>78</v>
      </c>
      <c r="BS20" s="1">
        <v>241</v>
      </c>
      <c r="BT20" s="1">
        <v>197</v>
      </c>
      <c r="BU20" s="1">
        <v>152</v>
      </c>
      <c r="BV20" s="1">
        <v>237</v>
      </c>
      <c r="BW20" s="1">
        <v>88</v>
      </c>
      <c r="BX20" s="1">
        <v>203</v>
      </c>
      <c r="BY20" s="1">
        <v>94</v>
      </c>
      <c r="BZ20" s="1">
        <v>173</v>
      </c>
      <c r="CA20" s="1">
        <v>82</v>
      </c>
      <c r="CB20" s="1">
        <v>120</v>
      </c>
      <c r="CC20" s="1">
        <v>201</v>
      </c>
      <c r="CD20" s="1">
        <v>292</v>
      </c>
      <c r="CE20" s="1">
        <v>109</v>
      </c>
      <c r="CF20" s="1">
        <v>124</v>
      </c>
      <c r="CG20" s="1">
        <v>162</v>
      </c>
      <c r="CH20" s="1">
        <v>85</v>
      </c>
      <c r="CI20" s="1">
        <v>128</v>
      </c>
      <c r="CJ20" s="1">
        <v>108</v>
      </c>
      <c r="CK20" s="1">
        <v>104</v>
      </c>
    </row>
    <row r="21" spans="1:89" x14ac:dyDescent="0.25">
      <c r="A21" s="12" t="s">
        <v>60</v>
      </c>
      <c r="B21" s="1">
        <v>567</v>
      </c>
      <c r="C21" s="1">
        <v>462</v>
      </c>
      <c r="D21" s="1">
        <v>1263</v>
      </c>
      <c r="E21" s="1">
        <v>1490</v>
      </c>
      <c r="F21" s="1">
        <v>1482</v>
      </c>
      <c r="G21" s="1">
        <v>211</v>
      </c>
      <c r="H21" s="1">
        <v>366</v>
      </c>
      <c r="I21" s="1">
        <v>345</v>
      </c>
      <c r="J21" s="1">
        <v>400</v>
      </c>
      <c r="K21" s="1">
        <v>535</v>
      </c>
      <c r="L21" s="1">
        <v>234</v>
      </c>
      <c r="M21" s="1">
        <v>943</v>
      </c>
      <c r="N21" s="1">
        <v>1711</v>
      </c>
      <c r="O21" s="1">
        <v>684</v>
      </c>
      <c r="P21" s="1">
        <v>390</v>
      </c>
      <c r="Q21" s="1">
        <v>684</v>
      </c>
      <c r="R21" s="1">
        <v>1239</v>
      </c>
      <c r="S21" s="1">
        <v>1228</v>
      </c>
      <c r="T21" s="1">
        <v>1754</v>
      </c>
      <c r="U21" s="1">
        <v>672</v>
      </c>
      <c r="V21" s="1">
        <v>242</v>
      </c>
      <c r="W21" s="1">
        <v>1082</v>
      </c>
      <c r="Y21" s="1">
        <v>1166</v>
      </c>
      <c r="Z21" s="1">
        <v>1550</v>
      </c>
      <c r="AA21" s="1">
        <v>1637</v>
      </c>
      <c r="AB21" s="1">
        <v>1010</v>
      </c>
      <c r="AC21" s="1">
        <v>806</v>
      </c>
      <c r="AD21" s="1">
        <v>1152</v>
      </c>
      <c r="AE21" s="1">
        <v>1075</v>
      </c>
      <c r="AF21" s="1">
        <v>852</v>
      </c>
      <c r="AG21" s="1">
        <v>1228</v>
      </c>
      <c r="AI21" s="1">
        <v>900</v>
      </c>
      <c r="AJ21" s="1">
        <v>27</v>
      </c>
      <c r="AK21" s="1">
        <v>229</v>
      </c>
      <c r="AL21" s="1">
        <v>943</v>
      </c>
      <c r="AM21" s="1">
        <v>89</v>
      </c>
      <c r="AN21" s="1">
        <v>716</v>
      </c>
      <c r="AO21" s="1">
        <v>898</v>
      </c>
      <c r="AP21" s="1">
        <v>556</v>
      </c>
      <c r="AQ21" s="1">
        <v>663</v>
      </c>
      <c r="AR21" s="1">
        <v>612</v>
      </c>
      <c r="AS21" s="1">
        <v>191</v>
      </c>
      <c r="AT21" s="1">
        <v>539</v>
      </c>
      <c r="AU21" s="1">
        <v>338</v>
      </c>
      <c r="AW21" s="1">
        <v>225</v>
      </c>
      <c r="AX21" s="1">
        <v>208</v>
      </c>
      <c r="AY21" s="1">
        <v>793</v>
      </c>
      <c r="AZ21" s="1">
        <v>149</v>
      </c>
      <c r="BA21" s="1">
        <v>815</v>
      </c>
      <c r="BB21" s="1">
        <v>884</v>
      </c>
      <c r="BC21" s="1">
        <v>844</v>
      </c>
      <c r="BD21" s="1">
        <v>341</v>
      </c>
      <c r="BE21" s="1">
        <v>334</v>
      </c>
      <c r="BF21" s="1">
        <v>287</v>
      </c>
      <c r="BG21" s="1">
        <v>302</v>
      </c>
      <c r="BH21" s="1">
        <v>24</v>
      </c>
      <c r="BI21" s="1">
        <v>24</v>
      </c>
      <c r="BJ21" s="1">
        <v>92</v>
      </c>
      <c r="BK21" s="1">
        <v>34</v>
      </c>
      <c r="BL21" s="1">
        <v>931</v>
      </c>
      <c r="BM21" s="1">
        <v>839</v>
      </c>
      <c r="BN21" s="1">
        <v>136</v>
      </c>
      <c r="BO21" s="1">
        <v>114</v>
      </c>
      <c r="BP21" s="1">
        <v>549</v>
      </c>
      <c r="BQ21" s="1">
        <v>23</v>
      </c>
      <c r="BR21" s="1">
        <v>141</v>
      </c>
      <c r="BS21" s="1">
        <v>6</v>
      </c>
      <c r="BT21" s="1">
        <v>75</v>
      </c>
      <c r="BU21" s="1">
        <v>262</v>
      </c>
      <c r="BV21" s="1">
        <v>90</v>
      </c>
      <c r="BW21" s="1">
        <v>258</v>
      </c>
      <c r="BX21" s="1">
        <v>239</v>
      </c>
      <c r="BY21" s="1">
        <v>352</v>
      </c>
      <c r="BZ21" s="1">
        <v>20</v>
      </c>
      <c r="CA21" s="1">
        <v>1113</v>
      </c>
      <c r="CB21" s="1">
        <v>94</v>
      </c>
      <c r="CC21" s="1">
        <v>283</v>
      </c>
      <c r="CD21" s="1">
        <v>167</v>
      </c>
      <c r="CE21" s="1">
        <v>603</v>
      </c>
      <c r="CF21" s="1">
        <v>888</v>
      </c>
      <c r="CG21" s="1">
        <v>1130</v>
      </c>
      <c r="CH21" s="1">
        <v>1887</v>
      </c>
      <c r="CI21" s="1">
        <v>787</v>
      </c>
      <c r="CJ21" s="1">
        <v>729</v>
      </c>
      <c r="CK21" s="1">
        <v>789</v>
      </c>
    </row>
    <row r="22" spans="1:89" s="4" customFormat="1" x14ac:dyDescent="0.25">
      <c r="A22" s="13" t="s">
        <v>61</v>
      </c>
      <c r="B22" s="4">
        <v>20.3</v>
      </c>
      <c r="C22" s="4">
        <v>14.3</v>
      </c>
      <c r="D22" s="4">
        <v>20</v>
      </c>
      <c r="E22" s="4">
        <v>23</v>
      </c>
      <c r="F22" s="4">
        <v>23</v>
      </c>
      <c r="G22" s="4">
        <v>28</v>
      </c>
      <c r="H22" s="4">
        <v>19</v>
      </c>
      <c r="I22" s="4">
        <v>19</v>
      </c>
      <c r="J22" s="6" t="s">
        <v>95</v>
      </c>
      <c r="K22" s="4">
        <v>19</v>
      </c>
      <c r="L22" s="6" t="s">
        <v>95</v>
      </c>
      <c r="M22" s="4">
        <v>17</v>
      </c>
      <c r="N22" s="4">
        <v>15</v>
      </c>
      <c r="O22" s="6" t="s">
        <v>95</v>
      </c>
      <c r="P22" s="4">
        <v>14.8</v>
      </c>
      <c r="Q22" s="4">
        <v>17</v>
      </c>
      <c r="R22" s="4">
        <v>17</v>
      </c>
      <c r="S22" s="4">
        <v>20</v>
      </c>
      <c r="T22" s="6" t="s">
        <v>95</v>
      </c>
      <c r="U22" s="6" t="s">
        <v>95</v>
      </c>
      <c r="V22" s="4">
        <v>20</v>
      </c>
      <c r="W22" s="4">
        <v>21</v>
      </c>
      <c r="Y22" s="4">
        <v>23</v>
      </c>
      <c r="Z22" s="4">
        <v>22</v>
      </c>
      <c r="AA22" s="4">
        <v>22</v>
      </c>
      <c r="AB22" s="4">
        <v>21</v>
      </c>
      <c r="AC22" s="4">
        <v>19</v>
      </c>
      <c r="AD22" s="4">
        <v>23</v>
      </c>
      <c r="AE22" s="4">
        <v>18.2</v>
      </c>
      <c r="AF22" s="4">
        <v>17.7</v>
      </c>
      <c r="AG22" s="4">
        <v>22</v>
      </c>
      <c r="AI22" s="4">
        <v>21</v>
      </c>
      <c r="AJ22" s="4">
        <v>18</v>
      </c>
      <c r="AK22" s="4">
        <v>9.6</v>
      </c>
      <c r="AL22" s="4">
        <v>14.5</v>
      </c>
      <c r="AM22" s="4">
        <v>17.2</v>
      </c>
      <c r="AN22" s="4">
        <v>19</v>
      </c>
      <c r="AO22" s="4">
        <v>19</v>
      </c>
      <c r="AP22" s="4">
        <v>18</v>
      </c>
      <c r="AQ22" s="4">
        <v>23</v>
      </c>
      <c r="AR22" s="4">
        <v>22.4</v>
      </c>
      <c r="AS22" s="4">
        <v>17.7</v>
      </c>
      <c r="AT22" s="4">
        <v>19</v>
      </c>
      <c r="AU22" s="4">
        <v>18</v>
      </c>
      <c r="AV22" s="23"/>
      <c r="AW22" s="6" t="s">
        <v>95</v>
      </c>
      <c r="AX22" s="6" t="s">
        <v>95</v>
      </c>
      <c r="AY22" s="6" t="s">
        <v>95</v>
      </c>
      <c r="AZ22" s="6" t="s">
        <v>95</v>
      </c>
      <c r="BA22" s="6" t="s">
        <v>95</v>
      </c>
      <c r="BB22" s="6" t="s">
        <v>95</v>
      </c>
      <c r="BC22" s="6" t="s">
        <v>95</v>
      </c>
      <c r="BD22" s="6" t="s">
        <v>95</v>
      </c>
      <c r="BE22" s="6" t="s">
        <v>95</v>
      </c>
      <c r="BF22" s="6" t="s">
        <v>95</v>
      </c>
      <c r="BG22" s="6" t="s">
        <v>95</v>
      </c>
      <c r="BH22" s="6" t="s">
        <v>95</v>
      </c>
      <c r="BI22" s="6" t="s">
        <v>95</v>
      </c>
      <c r="BJ22" s="6" t="s">
        <v>95</v>
      </c>
      <c r="BK22" s="4">
        <v>17</v>
      </c>
      <c r="BL22" s="6" t="s">
        <v>95</v>
      </c>
      <c r="BM22" s="6" t="s">
        <v>95</v>
      </c>
      <c r="BN22" s="6" t="s">
        <v>95</v>
      </c>
      <c r="BO22" s="6" t="s">
        <v>95</v>
      </c>
      <c r="BP22" s="6" t="s">
        <v>95</v>
      </c>
      <c r="BQ22" s="6" t="s">
        <v>95</v>
      </c>
      <c r="BR22" s="6" t="s">
        <v>95</v>
      </c>
      <c r="BS22" s="6" t="s">
        <v>95</v>
      </c>
      <c r="BT22" s="4">
        <v>28</v>
      </c>
      <c r="BU22" s="6" t="s">
        <v>95</v>
      </c>
      <c r="BV22" s="6" t="s">
        <v>95</v>
      </c>
      <c r="BW22" s="6" t="s">
        <v>95</v>
      </c>
      <c r="BX22" s="6" t="s">
        <v>95</v>
      </c>
      <c r="BY22" s="6" t="s">
        <v>95</v>
      </c>
      <c r="BZ22" s="6" t="s">
        <v>95</v>
      </c>
      <c r="CA22" s="6" t="s">
        <v>95</v>
      </c>
      <c r="CB22" s="6" t="s">
        <v>95</v>
      </c>
      <c r="CC22" s="4">
        <v>22</v>
      </c>
      <c r="CD22" s="4">
        <v>22</v>
      </c>
      <c r="CE22" s="4">
        <v>20</v>
      </c>
      <c r="CF22" s="4">
        <v>25</v>
      </c>
      <c r="CG22" s="4">
        <v>26</v>
      </c>
      <c r="CH22" s="4">
        <v>27</v>
      </c>
      <c r="CI22" s="4">
        <v>20</v>
      </c>
      <c r="CJ22" s="4">
        <v>20</v>
      </c>
      <c r="CK22" s="4">
        <v>21</v>
      </c>
    </row>
    <row r="23" spans="1:89" s="3" customFormat="1" x14ac:dyDescent="0.25">
      <c r="A23" s="10" t="s">
        <v>62</v>
      </c>
      <c r="B23" s="3">
        <v>0.79</v>
      </c>
      <c r="C23" s="3">
        <v>0.28000000000000003</v>
      </c>
      <c r="D23" s="3">
        <v>1.1200000000000001</v>
      </c>
      <c r="E23" s="3">
        <v>0.59</v>
      </c>
      <c r="F23" s="3">
        <v>0.53</v>
      </c>
      <c r="G23" s="3">
        <v>1.55</v>
      </c>
      <c r="H23" s="3">
        <v>0.66</v>
      </c>
      <c r="I23" s="3">
        <v>0.54</v>
      </c>
      <c r="J23" s="6" t="s">
        <v>95</v>
      </c>
      <c r="K23" s="3">
        <v>0.48</v>
      </c>
      <c r="L23" s="6" t="s">
        <v>95</v>
      </c>
      <c r="M23" s="3">
        <v>0.59</v>
      </c>
      <c r="N23" s="3">
        <v>0.62</v>
      </c>
      <c r="O23" s="6" t="s">
        <v>95</v>
      </c>
      <c r="P23" s="3">
        <v>0.26</v>
      </c>
      <c r="Q23" s="3">
        <v>0.2</v>
      </c>
      <c r="R23" s="3">
        <v>0.42</v>
      </c>
      <c r="S23" s="3">
        <v>0.67</v>
      </c>
      <c r="T23" s="6" t="s">
        <v>95</v>
      </c>
      <c r="U23" s="6" t="s">
        <v>95</v>
      </c>
      <c r="V23" s="3">
        <v>1.07</v>
      </c>
      <c r="W23" s="3">
        <v>1.08</v>
      </c>
      <c r="Y23" s="3">
        <v>0.49</v>
      </c>
      <c r="Z23" s="3">
        <v>0.21</v>
      </c>
      <c r="AA23" s="3">
        <v>0.6</v>
      </c>
      <c r="AB23" s="3">
        <v>0.42</v>
      </c>
      <c r="AC23" s="3">
        <v>0.16</v>
      </c>
      <c r="AD23" s="3">
        <v>1.21</v>
      </c>
      <c r="AG23" s="3">
        <v>0.51</v>
      </c>
      <c r="AI23" s="3">
        <v>0.65</v>
      </c>
      <c r="AJ23" s="3">
        <v>1.54</v>
      </c>
      <c r="AK23" s="3">
        <v>0.17</v>
      </c>
      <c r="AL23" s="3">
        <v>0.7</v>
      </c>
      <c r="AM23" s="3">
        <v>2.8</v>
      </c>
      <c r="AN23" s="3">
        <v>1.93</v>
      </c>
      <c r="AO23" s="3">
        <v>2.5</v>
      </c>
      <c r="AP23" s="3">
        <v>2.2000000000000002</v>
      </c>
      <c r="AQ23" s="3">
        <v>2.83</v>
      </c>
      <c r="AR23" s="3">
        <v>3.6</v>
      </c>
      <c r="AS23" s="3">
        <v>2.2000000000000002</v>
      </c>
      <c r="AT23" s="3">
        <v>2.2999999999999998</v>
      </c>
      <c r="AU23" s="3">
        <v>1.6</v>
      </c>
      <c r="AV23" s="21"/>
      <c r="AW23" s="6" t="s">
        <v>95</v>
      </c>
      <c r="AX23" s="6" t="s">
        <v>95</v>
      </c>
      <c r="AY23" s="6" t="s">
        <v>95</v>
      </c>
      <c r="AZ23" s="6" t="s">
        <v>95</v>
      </c>
      <c r="BA23" s="6" t="s">
        <v>95</v>
      </c>
      <c r="BB23" s="6" t="s">
        <v>95</v>
      </c>
      <c r="BC23" s="6" t="s">
        <v>95</v>
      </c>
      <c r="BD23" s="6" t="s">
        <v>95</v>
      </c>
      <c r="BE23" s="6" t="s">
        <v>95</v>
      </c>
      <c r="BF23" s="6" t="s">
        <v>95</v>
      </c>
      <c r="BG23" s="6" t="s">
        <v>95</v>
      </c>
      <c r="BH23" s="6" t="s">
        <v>95</v>
      </c>
      <c r="BI23" s="6" t="s">
        <v>95</v>
      </c>
      <c r="BJ23" s="6" t="s">
        <v>95</v>
      </c>
      <c r="BK23" s="3">
        <v>0.86</v>
      </c>
      <c r="BL23" s="6" t="s">
        <v>95</v>
      </c>
      <c r="BM23" s="6" t="s">
        <v>95</v>
      </c>
      <c r="BN23" s="6" t="s">
        <v>95</v>
      </c>
      <c r="BO23" s="6" t="s">
        <v>95</v>
      </c>
      <c r="BP23" s="6" t="s">
        <v>95</v>
      </c>
      <c r="BQ23" s="6" t="s">
        <v>95</v>
      </c>
      <c r="BR23" s="6" t="s">
        <v>95</v>
      </c>
      <c r="BS23" s="6" t="s">
        <v>95</v>
      </c>
      <c r="BT23" s="3">
        <v>2.04</v>
      </c>
      <c r="BU23" s="6" t="s">
        <v>95</v>
      </c>
      <c r="BV23" s="6" t="s">
        <v>95</v>
      </c>
      <c r="BW23" s="6" t="s">
        <v>95</v>
      </c>
      <c r="BX23" s="6" t="s">
        <v>95</v>
      </c>
      <c r="BY23" s="6" t="s">
        <v>95</v>
      </c>
      <c r="BZ23" s="6" t="s">
        <v>95</v>
      </c>
      <c r="CA23" s="6" t="s">
        <v>95</v>
      </c>
      <c r="CB23" s="6" t="s">
        <v>95</v>
      </c>
      <c r="CC23" s="3">
        <v>2.15</v>
      </c>
      <c r="CD23" s="3">
        <v>1.06</v>
      </c>
      <c r="CE23" s="3">
        <v>0.7</v>
      </c>
      <c r="CF23" s="3">
        <v>1.02</v>
      </c>
      <c r="CG23" s="3">
        <v>1.05</v>
      </c>
      <c r="CH23" s="3">
        <v>0.68</v>
      </c>
      <c r="CI23" s="3">
        <v>1.05</v>
      </c>
      <c r="CJ23" s="3">
        <v>0.39</v>
      </c>
      <c r="CK23" s="3">
        <v>0.38</v>
      </c>
    </row>
    <row r="24" spans="1:89" s="4" customFormat="1" x14ac:dyDescent="0.25">
      <c r="A24" s="13" t="s">
        <v>63</v>
      </c>
      <c r="B24" s="4">
        <v>15.3</v>
      </c>
      <c r="C24" s="4">
        <v>3.8</v>
      </c>
      <c r="D24" s="4">
        <v>10.7</v>
      </c>
      <c r="E24" s="4">
        <v>9.3000000000000007</v>
      </c>
      <c r="F24" s="4">
        <v>12.5</v>
      </c>
      <c r="G24" s="4">
        <v>24</v>
      </c>
      <c r="H24" s="4">
        <v>10.199999999999999</v>
      </c>
      <c r="I24" s="4">
        <v>12.5</v>
      </c>
      <c r="J24" s="4">
        <v>8.9</v>
      </c>
      <c r="K24" s="4">
        <v>12.7</v>
      </c>
      <c r="L24" s="4">
        <v>27</v>
      </c>
      <c r="M24" s="4">
        <v>8.9</v>
      </c>
      <c r="N24" s="4">
        <v>9.8000000000000007</v>
      </c>
      <c r="O24" s="4">
        <v>1.8</v>
      </c>
      <c r="P24" s="4">
        <v>3.44</v>
      </c>
      <c r="Q24" s="4">
        <v>4.13</v>
      </c>
      <c r="R24" s="4">
        <v>8.4</v>
      </c>
      <c r="S24" s="4">
        <v>12.4</v>
      </c>
      <c r="T24" s="4">
        <v>7.3</v>
      </c>
      <c r="U24" s="4">
        <v>5.8</v>
      </c>
      <c r="V24" s="4">
        <v>19</v>
      </c>
      <c r="W24" s="4">
        <v>19</v>
      </c>
      <c r="Y24" s="4">
        <v>10.7</v>
      </c>
      <c r="Z24" s="4">
        <v>5.3</v>
      </c>
      <c r="AA24" s="4">
        <v>12.1</v>
      </c>
      <c r="AB24" s="4">
        <v>8.1</v>
      </c>
      <c r="AC24" s="4">
        <v>3.89</v>
      </c>
      <c r="AD24" s="4">
        <v>20</v>
      </c>
      <c r="AE24" s="4">
        <v>10.4</v>
      </c>
      <c r="AF24" s="4">
        <v>7</v>
      </c>
      <c r="AG24" s="4">
        <v>8.1999999999999993</v>
      </c>
      <c r="AI24" s="4">
        <v>6.6</v>
      </c>
      <c r="AJ24" s="4">
        <v>20</v>
      </c>
      <c r="AK24" s="4">
        <v>3</v>
      </c>
      <c r="AL24" s="4">
        <v>11.4</v>
      </c>
      <c r="AM24" s="4">
        <v>30</v>
      </c>
      <c r="AN24" s="4">
        <v>26</v>
      </c>
      <c r="AO24" s="4">
        <v>33.6</v>
      </c>
      <c r="AP24" s="4">
        <v>26.9</v>
      </c>
      <c r="AQ24" s="4">
        <v>40</v>
      </c>
      <c r="AR24" s="4">
        <v>54.5</v>
      </c>
      <c r="AS24" s="4">
        <v>21.4</v>
      </c>
      <c r="AT24" s="4">
        <v>31.7</v>
      </c>
      <c r="AU24" s="4">
        <v>14.5</v>
      </c>
      <c r="AV24" s="23"/>
      <c r="AW24" s="4">
        <v>9.5</v>
      </c>
      <c r="AX24" s="4">
        <v>16</v>
      </c>
      <c r="AY24" s="4">
        <v>12</v>
      </c>
      <c r="AZ24" s="4">
        <v>24</v>
      </c>
      <c r="BA24" s="4">
        <v>13</v>
      </c>
      <c r="BB24" s="4">
        <v>12</v>
      </c>
      <c r="BC24" s="4">
        <v>5.5</v>
      </c>
      <c r="BD24" s="4">
        <v>19</v>
      </c>
      <c r="BE24" s="4">
        <v>18</v>
      </c>
      <c r="BF24" s="4">
        <v>18</v>
      </c>
      <c r="BG24" s="4">
        <v>17</v>
      </c>
      <c r="BH24" s="4">
        <v>16</v>
      </c>
      <c r="BI24" s="4">
        <v>18</v>
      </c>
      <c r="BJ24" s="4">
        <v>20</v>
      </c>
      <c r="BK24" s="4">
        <v>11.4</v>
      </c>
      <c r="BL24" s="4">
        <v>11</v>
      </c>
      <c r="BM24" s="4">
        <v>13</v>
      </c>
      <c r="BN24" s="4">
        <v>32</v>
      </c>
      <c r="BO24" s="4">
        <v>14</v>
      </c>
      <c r="BP24" s="4">
        <v>12</v>
      </c>
      <c r="BQ24" s="4">
        <v>18</v>
      </c>
      <c r="BR24" s="4">
        <v>8.3000000000000007</v>
      </c>
      <c r="BS24" s="4">
        <v>31</v>
      </c>
      <c r="BT24" s="4">
        <v>26</v>
      </c>
      <c r="BU24" s="4">
        <v>18</v>
      </c>
      <c r="BV24" s="4">
        <v>25</v>
      </c>
      <c r="BW24" s="4">
        <v>16</v>
      </c>
      <c r="BX24" s="4">
        <v>18</v>
      </c>
      <c r="BY24" s="4">
        <v>17</v>
      </c>
      <c r="BZ24" s="4">
        <v>18</v>
      </c>
      <c r="CA24" s="4">
        <v>9.1</v>
      </c>
      <c r="CB24" s="4">
        <v>21</v>
      </c>
      <c r="CC24" s="4">
        <v>32</v>
      </c>
      <c r="CD24" s="4">
        <v>12.2</v>
      </c>
      <c r="CE24" s="4">
        <v>11.5</v>
      </c>
      <c r="CF24" s="4">
        <v>12.8</v>
      </c>
      <c r="CG24" s="4">
        <v>13.8</v>
      </c>
      <c r="CH24" s="4">
        <v>14.1</v>
      </c>
      <c r="CI24" s="4">
        <v>10.7</v>
      </c>
      <c r="CJ24" s="4">
        <v>6.4</v>
      </c>
      <c r="CK24" s="4">
        <v>6</v>
      </c>
    </row>
    <row r="25" spans="1:89" s="3" customFormat="1" x14ac:dyDescent="0.25">
      <c r="A25" s="10" t="s">
        <v>64</v>
      </c>
      <c r="B25" s="3">
        <v>4.5</v>
      </c>
      <c r="C25" s="3">
        <v>3.9</v>
      </c>
      <c r="D25" s="3">
        <v>3.79</v>
      </c>
      <c r="E25" s="3">
        <v>5.95</v>
      </c>
      <c r="F25" s="3">
        <v>4.92</v>
      </c>
      <c r="G25" s="3">
        <v>6.45</v>
      </c>
      <c r="H25" s="3">
        <v>3.55</v>
      </c>
      <c r="I25" s="3">
        <v>4.12</v>
      </c>
      <c r="J25" s="3">
        <v>6.5</v>
      </c>
      <c r="K25" s="3">
        <v>5</v>
      </c>
      <c r="L25" s="6" t="s">
        <v>95</v>
      </c>
      <c r="M25" s="3">
        <v>2.73</v>
      </c>
      <c r="N25" s="3">
        <v>5.8</v>
      </c>
      <c r="O25" s="6" t="s">
        <v>95</v>
      </c>
      <c r="P25" s="3">
        <v>2.17</v>
      </c>
      <c r="Q25" s="3">
        <v>2.25</v>
      </c>
      <c r="R25" s="3">
        <v>4.37</v>
      </c>
      <c r="S25" s="3">
        <v>5.3</v>
      </c>
      <c r="T25" s="3">
        <v>7.9</v>
      </c>
      <c r="U25" s="3">
        <v>8.1999999999999993</v>
      </c>
      <c r="V25" s="3">
        <v>7.6</v>
      </c>
      <c r="W25" s="3">
        <v>6.15</v>
      </c>
      <c r="Y25" s="3">
        <v>4.99</v>
      </c>
      <c r="Z25" s="3">
        <v>6.6</v>
      </c>
      <c r="AA25" s="3">
        <v>6.15</v>
      </c>
      <c r="AB25" s="3">
        <v>6.65</v>
      </c>
      <c r="AC25" s="3">
        <v>4.62</v>
      </c>
      <c r="AD25" s="3">
        <v>6.65</v>
      </c>
      <c r="AE25" s="3">
        <v>4.4000000000000004</v>
      </c>
      <c r="AF25" s="3">
        <v>2.5</v>
      </c>
      <c r="AG25" s="3">
        <v>5.0999999999999996</v>
      </c>
      <c r="AI25" s="3">
        <v>4.59</v>
      </c>
      <c r="AJ25" s="3">
        <v>3.73</v>
      </c>
      <c r="AK25" s="3">
        <v>3.2</v>
      </c>
      <c r="AL25" s="3">
        <v>5.2</v>
      </c>
      <c r="AM25" s="3">
        <v>8.1999999999999993</v>
      </c>
      <c r="AN25" s="3">
        <v>8.4</v>
      </c>
      <c r="AO25" s="3">
        <v>8.1999999999999993</v>
      </c>
      <c r="AP25" s="3">
        <v>5.5</v>
      </c>
      <c r="AQ25" s="3">
        <v>12.15</v>
      </c>
      <c r="AR25" s="3">
        <v>15.8</v>
      </c>
      <c r="AS25" s="3">
        <v>4.7</v>
      </c>
      <c r="AT25" s="3">
        <v>11.8</v>
      </c>
      <c r="AU25" s="3">
        <v>2.6</v>
      </c>
      <c r="AV25" s="21"/>
      <c r="AW25" s="6" t="s">
        <v>95</v>
      </c>
      <c r="AX25" s="3">
        <v>4.7</v>
      </c>
      <c r="AY25" s="3">
        <v>5.8</v>
      </c>
      <c r="AZ25" s="3">
        <v>5.3</v>
      </c>
      <c r="BA25" s="3">
        <v>6.5</v>
      </c>
      <c r="BB25" s="6" t="s">
        <v>95</v>
      </c>
      <c r="BC25" s="3">
        <v>6.1</v>
      </c>
      <c r="BD25" s="3">
        <v>5.7</v>
      </c>
      <c r="BE25" s="3">
        <v>4.2</v>
      </c>
      <c r="BF25" s="6" t="s">
        <v>95</v>
      </c>
      <c r="BG25" s="3">
        <v>4.8</v>
      </c>
      <c r="BH25" s="6" t="s">
        <v>95</v>
      </c>
      <c r="BI25" s="3">
        <v>3.1</v>
      </c>
      <c r="BJ25" s="3">
        <v>3.2</v>
      </c>
      <c r="BK25" s="3">
        <v>3.14</v>
      </c>
      <c r="BM25" s="3">
        <v>3.2</v>
      </c>
      <c r="BN25" s="3">
        <v>4.0999999999999996</v>
      </c>
      <c r="BQ25" s="3">
        <v>3.4</v>
      </c>
      <c r="BR25" s="3">
        <v>6.8</v>
      </c>
      <c r="BS25" s="3">
        <v>7</v>
      </c>
      <c r="BT25" s="3">
        <v>12.4</v>
      </c>
      <c r="BV25" s="3">
        <v>7</v>
      </c>
      <c r="BW25" s="3">
        <v>5.7</v>
      </c>
      <c r="BX25" s="3">
        <v>3</v>
      </c>
      <c r="BY25" s="3">
        <v>7.1</v>
      </c>
      <c r="CA25" s="3">
        <v>3.1</v>
      </c>
      <c r="CC25" s="3">
        <v>14.5</v>
      </c>
      <c r="CD25" s="3">
        <v>5.9</v>
      </c>
      <c r="CE25" s="3">
        <v>4.05</v>
      </c>
      <c r="CF25" s="3">
        <v>5.7</v>
      </c>
      <c r="CG25" s="3">
        <v>5.9</v>
      </c>
      <c r="CH25" s="3">
        <v>8.1999999999999993</v>
      </c>
      <c r="CI25" s="3">
        <v>5.0999999999999996</v>
      </c>
      <c r="CJ25" s="3">
        <v>3.95</v>
      </c>
      <c r="CK25" s="3">
        <v>3.79</v>
      </c>
    </row>
    <row r="26" spans="1:89" x14ac:dyDescent="0.25">
      <c r="A26" s="12" t="s">
        <v>65</v>
      </c>
      <c r="B26" s="1">
        <v>126</v>
      </c>
      <c r="C26" s="1">
        <v>96</v>
      </c>
      <c r="D26" s="1">
        <v>124</v>
      </c>
      <c r="E26" s="1">
        <v>228</v>
      </c>
      <c r="F26" s="1">
        <v>173</v>
      </c>
      <c r="G26" s="1">
        <v>153</v>
      </c>
      <c r="H26" s="1">
        <v>126</v>
      </c>
      <c r="I26" s="1">
        <v>155</v>
      </c>
      <c r="J26" s="1">
        <v>159</v>
      </c>
      <c r="K26" s="1">
        <v>196</v>
      </c>
      <c r="L26" s="1">
        <v>246</v>
      </c>
      <c r="M26" s="1">
        <v>112</v>
      </c>
      <c r="N26" s="1">
        <v>274</v>
      </c>
      <c r="O26" s="1">
        <v>28</v>
      </c>
      <c r="P26" s="1">
        <v>71</v>
      </c>
      <c r="Q26" s="1">
        <v>81</v>
      </c>
      <c r="R26" s="1">
        <v>194</v>
      </c>
      <c r="S26" s="1">
        <v>222</v>
      </c>
      <c r="T26" s="1">
        <v>208</v>
      </c>
      <c r="U26" s="1">
        <v>115</v>
      </c>
      <c r="V26" s="1">
        <v>284</v>
      </c>
      <c r="W26" s="1">
        <v>253</v>
      </c>
      <c r="Y26" s="1">
        <v>178</v>
      </c>
      <c r="Z26" s="1">
        <v>228</v>
      </c>
      <c r="AA26" s="1">
        <v>220</v>
      </c>
      <c r="AB26" s="1">
        <v>233</v>
      </c>
      <c r="AC26" s="1">
        <v>152</v>
      </c>
      <c r="AD26" s="1">
        <v>235</v>
      </c>
      <c r="AE26" s="1">
        <v>245</v>
      </c>
      <c r="AF26" s="1">
        <v>135</v>
      </c>
      <c r="AG26" s="1">
        <v>181</v>
      </c>
      <c r="AI26" s="1">
        <v>163</v>
      </c>
      <c r="AJ26" s="1">
        <v>86</v>
      </c>
      <c r="AK26" s="1">
        <v>94</v>
      </c>
      <c r="AL26" s="1">
        <v>177</v>
      </c>
      <c r="AM26" s="1">
        <v>297</v>
      </c>
      <c r="AN26" s="1">
        <v>290</v>
      </c>
      <c r="AO26" s="1">
        <v>248</v>
      </c>
      <c r="AP26" s="1">
        <v>157</v>
      </c>
      <c r="AQ26" s="1">
        <v>454</v>
      </c>
      <c r="AR26" s="1">
        <v>570</v>
      </c>
      <c r="AS26" s="1">
        <v>125</v>
      </c>
      <c r="AT26" s="1">
        <v>353</v>
      </c>
      <c r="AU26" s="1">
        <v>166</v>
      </c>
      <c r="AW26" s="1">
        <v>137</v>
      </c>
      <c r="AX26" s="1">
        <v>154</v>
      </c>
      <c r="AY26" s="1">
        <v>443</v>
      </c>
      <c r="AZ26" s="1">
        <v>182</v>
      </c>
      <c r="BA26" s="1">
        <v>452</v>
      </c>
      <c r="BB26" s="1">
        <v>64</v>
      </c>
      <c r="BC26" s="1">
        <v>105</v>
      </c>
      <c r="BD26" s="1">
        <v>210</v>
      </c>
      <c r="BE26" s="1">
        <v>245</v>
      </c>
      <c r="BF26" s="1">
        <v>161</v>
      </c>
      <c r="BG26" s="1">
        <v>216</v>
      </c>
      <c r="BH26" s="1">
        <v>90</v>
      </c>
      <c r="BI26" s="1">
        <v>89</v>
      </c>
      <c r="BJ26" s="1">
        <v>108</v>
      </c>
      <c r="BK26" s="1">
        <v>80</v>
      </c>
      <c r="BL26" s="1">
        <v>181</v>
      </c>
      <c r="BM26" s="1">
        <v>189</v>
      </c>
      <c r="BN26" s="1">
        <v>156</v>
      </c>
      <c r="BO26" s="1">
        <v>104</v>
      </c>
      <c r="BP26" s="1">
        <v>171</v>
      </c>
      <c r="BQ26" s="1">
        <v>70</v>
      </c>
      <c r="BR26" s="1">
        <v>140</v>
      </c>
      <c r="BS26" s="1">
        <v>86</v>
      </c>
      <c r="BT26" s="1">
        <v>398</v>
      </c>
      <c r="BU26" s="1">
        <v>154</v>
      </c>
      <c r="BV26" s="1">
        <v>376</v>
      </c>
      <c r="BW26" s="1">
        <v>384</v>
      </c>
      <c r="BX26" s="1">
        <v>132</v>
      </c>
      <c r="BY26" s="1">
        <v>344</v>
      </c>
      <c r="BZ26" s="1">
        <v>79</v>
      </c>
      <c r="CA26" s="1">
        <v>138</v>
      </c>
      <c r="CB26" s="1">
        <v>299</v>
      </c>
      <c r="CC26" s="1">
        <v>567</v>
      </c>
      <c r="CD26" s="1">
        <v>202</v>
      </c>
      <c r="CE26" s="1">
        <v>137</v>
      </c>
      <c r="CF26" s="1">
        <v>202</v>
      </c>
      <c r="CG26" s="1">
        <v>218</v>
      </c>
      <c r="CH26" s="1">
        <v>359</v>
      </c>
      <c r="CI26" s="1">
        <v>178</v>
      </c>
      <c r="CJ26" s="1">
        <v>142</v>
      </c>
      <c r="CK26" s="1">
        <v>132</v>
      </c>
    </row>
    <row r="27" spans="1:89" x14ac:dyDescent="0.25">
      <c r="A27" s="12" t="s">
        <v>6</v>
      </c>
      <c r="B27" s="1">
        <v>6.6</v>
      </c>
      <c r="C27" s="1">
        <v>3</v>
      </c>
      <c r="D27" s="1">
        <v>8.1999999999999993</v>
      </c>
      <c r="E27" s="1">
        <v>13</v>
      </c>
      <c r="F27" s="1">
        <v>7.8</v>
      </c>
      <c r="G27" s="1">
        <v>4.46</v>
      </c>
      <c r="H27" s="1">
        <v>4.91</v>
      </c>
      <c r="I27" s="1">
        <v>4.5199999999999996</v>
      </c>
      <c r="J27" s="1">
        <v>7.7</v>
      </c>
      <c r="K27" s="1">
        <v>7.3</v>
      </c>
      <c r="L27" s="1">
        <v>9.9</v>
      </c>
      <c r="M27" s="1">
        <v>1.78</v>
      </c>
      <c r="N27" s="1">
        <v>7.2</v>
      </c>
      <c r="O27" s="1">
        <v>9.6</v>
      </c>
      <c r="P27" s="1">
        <v>1.44</v>
      </c>
      <c r="Q27" s="1">
        <v>0.92</v>
      </c>
      <c r="R27" s="1">
        <v>5.4</v>
      </c>
      <c r="S27" s="1">
        <v>9.6</v>
      </c>
      <c r="T27" s="1">
        <v>13</v>
      </c>
      <c r="U27" s="1">
        <v>7.5</v>
      </c>
      <c r="V27" s="1">
        <v>10.7</v>
      </c>
      <c r="W27" s="1">
        <v>11</v>
      </c>
      <c r="Y27" s="1">
        <v>21</v>
      </c>
      <c r="Z27" s="1">
        <v>5.6</v>
      </c>
      <c r="AA27" s="1">
        <v>25</v>
      </c>
      <c r="AB27" s="1">
        <v>7.4</v>
      </c>
      <c r="AC27" s="1">
        <v>1.98</v>
      </c>
      <c r="AD27" s="1">
        <v>28</v>
      </c>
      <c r="AE27" s="1">
        <v>12.4</v>
      </c>
      <c r="AF27" s="1">
        <v>11</v>
      </c>
      <c r="AG27" s="1">
        <v>7.4</v>
      </c>
      <c r="AI27" s="1">
        <v>6.9</v>
      </c>
      <c r="AJ27" s="1">
        <v>15</v>
      </c>
      <c r="AK27" s="1">
        <v>4.0999999999999996</v>
      </c>
      <c r="AL27" s="1">
        <v>9.6</v>
      </c>
      <c r="AM27" s="1">
        <v>52</v>
      </c>
      <c r="AN27" s="1">
        <v>24.6</v>
      </c>
      <c r="AO27" s="1">
        <v>20</v>
      </c>
      <c r="AP27" s="1">
        <v>9.4</v>
      </c>
      <c r="AQ27" s="1">
        <v>43</v>
      </c>
      <c r="AR27" s="1">
        <v>46.3</v>
      </c>
      <c r="AS27" s="1">
        <v>15.9</v>
      </c>
      <c r="AT27" s="1">
        <v>36.799999999999997</v>
      </c>
      <c r="AU27" s="1">
        <v>9.6999999999999993</v>
      </c>
      <c r="AW27" s="1">
        <v>13</v>
      </c>
      <c r="AX27" s="1">
        <v>15</v>
      </c>
      <c r="AY27" s="1">
        <v>30</v>
      </c>
      <c r="AZ27" s="1">
        <v>28</v>
      </c>
      <c r="BA27" s="1">
        <v>28</v>
      </c>
      <c r="BB27" s="1">
        <v>26</v>
      </c>
      <c r="BC27" s="1">
        <v>22</v>
      </c>
      <c r="BD27" s="1">
        <v>27</v>
      </c>
      <c r="BE27" s="1">
        <v>31</v>
      </c>
      <c r="BF27" s="1">
        <v>24</v>
      </c>
      <c r="BG27" s="1">
        <v>27</v>
      </c>
      <c r="BH27" s="1">
        <v>17</v>
      </c>
      <c r="BI27" s="1">
        <v>19</v>
      </c>
      <c r="BJ27" s="1">
        <v>37</v>
      </c>
      <c r="BK27" s="1">
        <v>9.5</v>
      </c>
      <c r="BL27" s="1">
        <v>27</v>
      </c>
      <c r="BM27" s="1">
        <v>29</v>
      </c>
      <c r="BN27" s="1">
        <v>30</v>
      </c>
      <c r="BO27" s="1">
        <v>25</v>
      </c>
      <c r="BP27" s="1">
        <v>14</v>
      </c>
      <c r="BQ27" s="1">
        <v>12</v>
      </c>
      <c r="BR27" s="1">
        <v>10</v>
      </c>
      <c r="BS27" s="1">
        <v>28</v>
      </c>
      <c r="BT27" s="1">
        <v>104</v>
      </c>
      <c r="BU27" s="1">
        <v>24</v>
      </c>
      <c r="BV27" s="1">
        <v>67</v>
      </c>
      <c r="BW27" s="1">
        <v>25</v>
      </c>
      <c r="BX27" s="1">
        <v>24</v>
      </c>
      <c r="BY27" s="1">
        <v>33</v>
      </c>
      <c r="BZ27" s="1">
        <v>9.1999999999999993</v>
      </c>
      <c r="CA27" s="1">
        <v>20</v>
      </c>
      <c r="CB27" s="1">
        <v>43</v>
      </c>
      <c r="CC27" s="1">
        <v>44</v>
      </c>
      <c r="CD27" s="1">
        <v>29</v>
      </c>
      <c r="CE27" s="1">
        <v>14.2</v>
      </c>
      <c r="CF27" s="1">
        <v>21</v>
      </c>
      <c r="CG27" s="1">
        <v>18</v>
      </c>
      <c r="CH27" s="1">
        <v>32</v>
      </c>
      <c r="CI27" s="1">
        <v>6.9</v>
      </c>
      <c r="CJ27" s="1">
        <v>6.4</v>
      </c>
      <c r="CK27" s="1">
        <v>6.9</v>
      </c>
    </row>
    <row r="28" spans="1:89" s="4" customFormat="1" x14ac:dyDescent="0.25">
      <c r="A28" s="13" t="s">
        <v>66</v>
      </c>
      <c r="B28" s="4">
        <v>11.9</v>
      </c>
      <c r="C28" s="4">
        <v>1.77</v>
      </c>
      <c r="D28" s="4">
        <v>4.8499999999999996</v>
      </c>
      <c r="E28" s="4">
        <v>12.4</v>
      </c>
      <c r="F28" s="4">
        <v>9.8000000000000007</v>
      </c>
      <c r="G28" s="4">
        <v>49</v>
      </c>
      <c r="H28" s="4">
        <v>11.5</v>
      </c>
      <c r="I28" s="4">
        <v>18</v>
      </c>
      <c r="J28" s="4">
        <v>18</v>
      </c>
      <c r="K28" s="4">
        <v>24</v>
      </c>
      <c r="L28" s="4">
        <v>21</v>
      </c>
      <c r="M28" s="4">
        <v>1.31</v>
      </c>
      <c r="N28" s="4">
        <v>12</v>
      </c>
      <c r="O28" s="4">
        <v>18</v>
      </c>
      <c r="P28" s="4">
        <v>12.5</v>
      </c>
      <c r="Q28" s="4">
        <v>4.7300000000000004</v>
      </c>
      <c r="R28" s="4">
        <v>7.4</v>
      </c>
      <c r="S28" s="4">
        <v>8.3000000000000007</v>
      </c>
      <c r="T28" s="4">
        <v>10</v>
      </c>
      <c r="U28" s="4">
        <v>7.1</v>
      </c>
      <c r="V28" s="4">
        <v>45</v>
      </c>
      <c r="W28" s="4">
        <v>8.1</v>
      </c>
      <c r="Y28" s="4">
        <v>9.8000000000000007</v>
      </c>
      <c r="Z28" s="4">
        <v>14.2</v>
      </c>
      <c r="AA28" s="4">
        <v>12.3</v>
      </c>
      <c r="AB28" s="4">
        <v>9.8000000000000007</v>
      </c>
      <c r="AC28" s="4">
        <v>14.2</v>
      </c>
      <c r="AD28" s="4">
        <v>13.3</v>
      </c>
      <c r="AE28" s="4">
        <v>12.4</v>
      </c>
      <c r="AF28" s="4">
        <v>4.5999999999999996</v>
      </c>
      <c r="AG28" s="4">
        <v>11.2</v>
      </c>
      <c r="AI28" s="4">
        <v>4.79</v>
      </c>
      <c r="AJ28" s="4">
        <v>11</v>
      </c>
      <c r="AK28" s="4">
        <v>4.9000000000000004</v>
      </c>
      <c r="AL28" s="4">
        <v>12.7</v>
      </c>
      <c r="AM28" s="4">
        <v>11.7</v>
      </c>
      <c r="AN28" s="4">
        <v>26</v>
      </c>
      <c r="AO28" s="4">
        <v>13.3</v>
      </c>
      <c r="AP28" s="4">
        <v>19.600000000000001</v>
      </c>
      <c r="AQ28" s="4">
        <v>30</v>
      </c>
      <c r="AR28" s="4">
        <v>38</v>
      </c>
      <c r="AS28" s="4">
        <v>47</v>
      </c>
      <c r="AT28" s="4">
        <v>32</v>
      </c>
      <c r="AU28" s="4">
        <v>15</v>
      </c>
      <c r="AV28" s="23"/>
      <c r="AW28" s="4">
        <v>8.6999999999999993</v>
      </c>
      <c r="AX28" s="4">
        <v>18</v>
      </c>
      <c r="AY28" s="4">
        <v>3.9</v>
      </c>
      <c r="AZ28" s="4">
        <v>37</v>
      </c>
      <c r="BA28" s="4">
        <v>5.3</v>
      </c>
      <c r="BB28" s="4">
        <v>6</v>
      </c>
      <c r="BC28" s="4">
        <v>7</v>
      </c>
      <c r="BD28" s="4">
        <v>22</v>
      </c>
      <c r="BE28" s="4">
        <v>25</v>
      </c>
      <c r="BF28" s="4">
        <v>30</v>
      </c>
      <c r="BG28" s="4">
        <v>20</v>
      </c>
      <c r="BH28" s="4">
        <v>22</v>
      </c>
      <c r="BI28" s="4">
        <v>22</v>
      </c>
      <c r="BJ28" s="4">
        <v>16</v>
      </c>
      <c r="BK28" s="4">
        <v>13.3</v>
      </c>
      <c r="BL28" s="4">
        <v>8.1</v>
      </c>
      <c r="BM28" s="4">
        <v>8.3000000000000007</v>
      </c>
      <c r="BN28" s="4">
        <v>45</v>
      </c>
      <c r="BO28" s="4">
        <v>12</v>
      </c>
      <c r="BP28" s="4">
        <v>10</v>
      </c>
      <c r="BQ28" s="4">
        <v>22</v>
      </c>
      <c r="BR28" s="4">
        <v>20</v>
      </c>
      <c r="BS28" s="4">
        <v>40</v>
      </c>
      <c r="BT28" s="4">
        <v>46</v>
      </c>
      <c r="BU28" s="4">
        <v>12</v>
      </c>
      <c r="BV28" s="4">
        <v>34</v>
      </c>
      <c r="BW28" s="4">
        <v>12</v>
      </c>
      <c r="BX28" s="4">
        <v>13</v>
      </c>
      <c r="BY28" s="4">
        <v>13</v>
      </c>
      <c r="BZ28" s="4">
        <v>38</v>
      </c>
      <c r="CA28" s="4">
        <v>7</v>
      </c>
      <c r="CB28" s="4">
        <v>14</v>
      </c>
      <c r="CC28" s="4">
        <v>23</v>
      </c>
      <c r="CD28" s="4">
        <v>46</v>
      </c>
      <c r="CE28" s="4">
        <v>12.5</v>
      </c>
      <c r="CF28" s="4">
        <v>9.6999999999999993</v>
      </c>
      <c r="CG28" s="4">
        <v>17</v>
      </c>
      <c r="CH28" s="4">
        <v>6.2</v>
      </c>
      <c r="CI28" s="4">
        <v>16</v>
      </c>
      <c r="CJ28" s="4">
        <v>3.42</v>
      </c>
      <c r="CK28" s="4">
        <v>4.43</v>
      </c>
    </row>
    <row r="29" spans="1:89" s="3" customFormat="1" x14ac:dyDescent="0.25">
      <c r="A29" s="10" t="s">
        <v>7</v>
      </c>
      <c r="B29" s="3">
        <v>2.2999999999999998</v>
      </c>
      <c r="C29" s="3">
        <v>1.21</v>
      </c>
      <c r="D29" s="3">
        <v>1.43</v>
      </c>
      <c r="E29" s="3">
        <v>1.45</v>
      </c>
      <c r="F29" s="3">
        <v>1.61</v>
      </c>
      <c r="G29" s="3">
        <v>5.4</v>
      </c>
      <c r="H29" s="3">
        <v>1.34</v>
      </c>
      <c r="I29" s="3">
        <v>2.17</v>
      </c>
      <c r="J29" s="3">
        <v>3.2</v>
      </c>
      <c r="K29" s="3">
        <v>1.42</v>
      </c>
      <c r="L29" s="3">
        <v>4.3</v>
      </c>
      <c r="M29" s="3">
        <v>0.84</v>
      </c>
      <c r="N29" s="3">
        <v>1.41</v>
      </c>
      <c r="O29" s="6" t="s">
        <v>95</v>
      </c>
      <c r="P29" s="3">
        <v>1.51</v>
      </c>
      <c r="Q29" s="3">
        <v>0.84</v>
      </c>
      <c r="R29" s="3">
        <v>1.37</v>
      </c>
      <c r="S29" s="3">
        <v>2.38</v>
      </c>
      <c r="T29" s="3">
        <v>5.0999999999999996</v>
      </c>
      <c r="U29" s="3">
        <v>2.5</v>
      </c>
      <c r="V29" s="3">
        <v>2.73</v>
      </c>
      <c r="W29" s="3">
        <v>3.05</v>
      </c>
      <c r="Y29" s="3">
        <v>1.8</v>
      </c>
      <c r="Z29" s="3">
        <v>3.36</v>
      </c>
      <c r="AA29" s="3">
        <v>2.2000000000000002</v>
      </c>
      <c r="AB29" s="3">
        <v>1.73</v>
      </c>
      <c r="AC29" s="3">
        <v>1.1000000000000001</v>
      </c>
      <c r="AD29" s="3">
        <v>2.46</v>
      </c>
      <c r="AE29" s="3">
        <v>2.5</v>
      </c>
      <c r="AF29" s="3">
        <v>2.2999999999999998</v>
      </c>
      <c r="AG29" s="3">
        <v>2.0699999999999998</v>
      </c>
      <c r="AI29" s="3">
        <v>0.76</v>
      </c>
      <c r="AJ29" s="3">
        <v>2.0499999999999998</v>
      </c>
      <c r="AK29" s="3">
        <v>0.27</v>
      </c>
      <c r="AL29" s="3">
        <v>3.4</v>
      </c>
      <c r="AM29" s="3">
        <v>1.29</v>
      </c>
      <c r="AN29" s="3">
        <v>2.8</v>
      </c>
      <c r="AO29" s="3">
        <v>7.5</v>
      </c>
      <c r="AP29" s="3">
        <v>7.8</v>
      </c>
      <c r="AQ29" s="3">
        <v>5.0999999999999996</v>
      </c>
      <c r="AR29" s="3">
        <v>8.1999999999999993</v>
      </c>
      <c r="AS29" s="3">
        <v>2.6</v>
      </c>
      <c r="AT29" s="3">
        <v>5</v>
      </c>
      <c r="AU29" s="3">
        <v>3.6</v>
      </c>
      <c r="AV29" s="21"/>
      <c r="AW29" s="6" t="s">
        <v>95</v>
      </c>
      <c r="AX29" s="3">
        <v>3.1</v>
      </c>
      <c r="AY29" s="6" t="s">
        <v>95</v>
      </c>
      <c r="AZ29" s="3">
        <v>4.4000000000000004</v>
      </c>
      <c r="BA29" s="3">
        <v>4.2</v>
      </c>
      <c r="BB29" s="6" t="s">
        <v>95</v>
      </c>
      <c r="BC29" s="3">
        <v>2.8</v>
      </c>
      <c r="BD29" s="3">
        <v>3.8</v>
      </c>
      <c r="BE29" s="3">
        <v>4.5</v>
      </c>
      <c r="BF29" s="3">
        <v>5.4</v>
      </c>
      <c r="BG29" s="3">
        <v>2.8</v>
      </c>
      <c r="BI29" s="3">
        <v>3.8</v>
      </c>
      <c r="BJ29" s="3">
        <v>5.0999999999999996</v>
      </c>
      <c r="BK29" s="3">
        <v>1.1399999999999999</v>
      </c>
      <c r="BL29" s="3">
        <v>4</v>
      </c>
      <c r="BM29" s="3">
        <v>5.9</v>
      </c>
      <c r="BN29" s="3">
        <v>5</v>
      </c>
      <c r="BP29" s="3">
        <v>2.8</v>
      </c>
      <c r="BQ29" s="3">
        <v>3.3</v>
      </c>
      <c r="BS29" s="3">
        <v>4.4000000000000004</v>
      </c>
      <c r="BT29" s="3">
        <v>3.75</v>
      </c>
      <c r="BU29" s="3">
        <v>4.5</v>
      </c>
      <c r="BV29" s="3">
        <v>3.8</v>
      </c>
      <c r="BW29" s="3">
        <v>2.2000000000000002</v>
      </c>
      <c r="BX29" s="3">
        <v>3.4</v>
      </c>
      <c r="BY29" s="3">
        <v>3.4</v>
      </c>
      <c r="CA29" s="3">
        <v>2.7</v>
      </c>
      <c r="CB29" s="3">
        <v>3.2</v>
      </c>
      <c r="CC29" s="3">
        <v>3.51</v>
      </c>
      <c r="CD29" s="3">
        <v>4.16</v>
      </c>
      <c r="CE29" s="3">
        <v>1.58</v>
      </c>
      <c r="CF29" s="3">
        <v>1.52</v>
      </c>
      <c r="CG29" s="3">
        <v>3.12</v>
      </c>
      <c r="CH29" s="3">
        <v>2.1</v>
      </c>
      <c r="CI29" s="3">
        <v>2.33</v>
      </c>
      <c r="CJ29" s="3">
        <v>0.71</v>
      </c>
      <c r="CK29" s="3">
        <v>1.07</v>
      </c>
    </row>
    <row r="30" spans="1:89" x14ac:dyDescent="0.25">
      <c r="A30" s="12" t="s">
        <v>67</v>
      </c>
      <c r="B30" s="6" t="s">
        <v>95</v>
      </c>
      <c r="C30" s="6" t="s">
        <v>95</v>
      </c>
      <c r="D30" s="1">
        <v>2.41</v>
      </c>
      <c r="E30" s="1">
        <v>1.22</v>
      </c>
      <c r="F30" s="1">
        <v>17</v>
      </c>
      <c r="G30" s="1">
        <v>33</v>
      </c>
      <c r="H30" s="1">
        <v>4.07</v>
      </c>
      <c r="I30" s="1">
        <v>2.83</v>
      </c>
      <c r="J30" s="6" t="s">
        <v>95</v>
      </c>
      <c r="K30" s="1">
        <v>13.2</v>
      </c>
      <c r="L30" s="6" t="s">
        <v>95</v>
      </c>
      <c r="M30" s="1">
        <v>6.2</v>
      </c>
      <c r="N30" s="1">
        <v>1.23</v>
      </c>
      <c r="O30" s="6" t="s">
        <v>95</v>
      </c>
      <c r="P30" s="1">
        <v>1.1200000000000001</v>
      </c>
      <c r="Q30" s="1">
        <v>3.03</v>
      </c>
      <c r="R30" s="1">
        <v>3.4</v>
      </c>
      <c r="S30" s="1">
        <v>3.31</v>
      </c>
      <c r="T30" s="6" t="s">
        <v>95</v>
      </c>
      <c r="U30" s="6" t="s">
        <v>95</v>
      </c>
      <c r="V30" s="1">
        <v>8.1</v>
      </c>
      <c r="W30" s="1">
        <v>2.67</v>
      </c>
      <c r="Y30" s="1">
        <v>8.3000000000000007</v>
      </c>
      <c r="Z30" s="1">
        <v>8.9</v>
      </c>
      <c r="AA30" s="1">
        <v>9.1</v>
      </c>
      <c r="AB30" s="1">
        <v>1.58</v>
      </c>
      <c r="AC30" s="1"/>
      <c r="AD30" s="1">
        <v>18</v>
      </c>
      <c r="AE30" s="6" t="s">
        <v>95</v>
      </c>
      <c r="AF30" s="6" t="s">
        <v>95</v>
      </c>
      <c r="AG30" s="1">
        <v>0.53</v>
      </c>
      <c r="AI30" s="1">
        <v>9.8000000000000007</v>
      </c>
      <c r="AJ30" s="1">
        <v>3.27</v>
      </c>
      <c r="AK30" s="6" t="s">
        <v>95</v>
      </c>
      <c r="AL30" s="6" t="s">
        <v>95</v>
      </c>
      <c r="AM30" s="6" t="s">
        <v>95</v>
      </c>
      <c r="AN30" s="6" t="s">
        <v>95</v>
      </c>
      <c r="AO30" s="6" t="s">
        <v>95</v>
      </c>
      <c r="AP30" s="6" t="s">
        <v>95</v>
      </c>
      <c r="AQ30" s="1">
        <v>63</v>
      </c>
      <c r="AR30" s="6" t="s">
        <v>95</v>
      </c>
      <c r="AS30" s="6" t="s">
        <v>95</v>
      </c>
      <c r="AT30" s="6" t="s">
        <v>95</v>
      </c>
      <c r="AU30" s="6" t="s">
        <v>95</v>
      </c>
      <c r="AW30" s="6" t="s">
        <v>95</v>
      </c>
      <c r="AX30" s="6" t="s">
        <v>95</v>
      </c>
      <c r="AY30" s="6" t="s">
        <v>95</v>
      </c>
      <c r="AZ30" s="6" t="s">
        <v>95</v>
      </c>
      <c r="BA30" s="6" t="s">
        <v>95</v>
      </c>
      <c r="BB30" s="6" t="s">
        <v>95</v>
      </c>
      <c r="BC30" s="6" t="s">
        <v>95</v>
      </c>
      <c r="BD30" s="6" t="s">
        <v>95</v>
      </c>
      <c r="BE30" s="6" t="s">
        <v>95</v>
      </c>
      <c r="BF30" s="6" t="s">
        <v>95</v>
      </c>
      <c r="BG30" s="6" t="s">
        <v>95</v>
      </c>
      <c r="BH30" s="6" t="s">
        <v>95</v>
      </c>
      <c r="BI30" s="6" t="s">
        <v>95</v>
      </c>
      <c r="BJ30" s="6" t="s">
        <v>95</v>
      </c>
      <c r="BK30" s="1">
        <v>22</v>
      </c>
      <c r="BL30" s="6" t="s">
        <v>95</v>
      </c>
      <c r="BM30" s="6" t="s">
        <v>95</v>
      </c>
      <c r="BN30" s="6" t="s">
        <v>95</v>
      </c>
      <c r="BO30" s="6" t="s">
        <v>95</v>
      </c>
      <c r="BP30" s="6" t="s">
        <v>95</v>
      </c>
      <c r="BQ30" s="6" t="s">
        <v>95</v>
      </c>
      <c r="BR30" s="6" t="s">
        <v>95</v>
      </c>
      <c r="BS30" s="6" t="s">
        <v>95</v>
      </c>
      <c r="BT30" s="1">
        <v>8.4</v>
      </c>
      <c r="BU30" s="6" t="s">
        <v>95</v>
      </c>
      <c r="BV30" s="6" t="s">
        <v>95</v>
      </c>
      <c r="BW30" s="6" t="s">
        <v>95</v>
      </c>
      <c r="BX30" s="6" t="s">
        <v>95</v>
      </c>
      <c r="BY30" s="6" t="s">
        <v>95</v>
      </c>
      <c r="BZ30" s="6" t="s">
        <v>95</v>
      </c>
      <c r="CA30" s="6" t="s">
        <v>95</v>
      </c>
      <c r="CB30" s="6" t="s">
        <v>95</v>
      </c>
      <c r="CC30" s="1">
        <v>8.5</v>
      </c>
      <c r="CD30" s="1">
        <v>15</v>
      </c>
      <c r="CE30" s="1">
        <v>12.1</v>
      </c>
      <c r="CF30" s="1">
        <v>7</v>
      </c>
      <c r="CG30" s="1">
        <v>16</v>
      </c>
      <c r="CH30" s="1">
        <v>19</v>
      </c>
      <c r="CI30" s="1">
        <v>14.5</v>
      </c>
      <c r="CJ30" s="1">
        <v>4.08</v>
      </c>
      <c r="CK30" s="1">
        <v>4.49</v>
      </c>
    </row>
    <row r="31" spans="1:89" s="4" customFormat="1" x14ac:dyDescent="0.25">
      <c r="A31" s="13" t="s">
        <v>68</v>
      </c>
      <c r="B31" s="4">
        <v>1.8</v>
      </c>
      <c r="C31" s="4">
        <v>2.8</v>
      </c>
      <c r="D31" s="4">
        <v>4.04</v>
      </c>
      <c r="E31" s="4">
        <v>4.3499999999999996</v>
      </c>
      <c r="F31" s="4">
        <v>9.5</v>
      </c>
      <c r="G31" s="4">
        <v>11.7</v>
      </c>
      <c r="H31" s="4">
        <v>6.1</v>
      </c>
      <c r="I31" s="4">
        <v>4.5199999999999996</v>
      </c>
      <c r="J31" s="6" t="s">
        <v>95</v>
      </c>
      <c r="K31" s="4">
        <v>7.4</v>
      </c>
      <c r="L31" s="6" t="s">
        <v>95</v>
      </c>
      <c r="M31" s="4">
        <v>3.72</v>
      </c>
      <c r="N31" s="4">
        <v>5.0999999999999996</v>
      </c>
      <c r="O31" s="6" t="s">
        <v>95</v>
      </c>
      <c r="P31" s="4">
        <v>3.31</v>
      </c>
      <c r="Q31" s="4">
        <v>3.05</v>
      </c>
      <c r="R31" s="4">
        <v>3.11</v>
      </c>
      <c r="S31" s="4">
        <v>9.8000000000000007</v>
      </c>
      <c r="T31" s="6" t="s">
        <v>95</v>
      </c>
      <c r="U31" s="6" t="s">
        <v>95</v>
      </c>
      <c r="V31" s="4">
        <v>6.4</v>
      </c>
      <c r="W31" s="4">
        <v>3.55</v>
      </c>
      <c r="Y31" s="4">
        <v>14.1</v>
      </c>
      <c r="Z31" s="4">
        <v>29</v>
      </c>
      <c r="AA31" s="4">
        <v>37</v>
      </c>
      <c r="AB31" s="4">
        <v>31</v>
      </c>
      <c r="AC31" s="4">
        <v>10.7</v>
      </c>
      <c r="AD31" s="4">
        <v>11.2</v>
      </c>
      <c r="AE31" s="4">
        <v>0.9</v>
      </c>
      <c r="AF31" s="4">
        <v>0.9</v>
      </c>
      <c r="AG31" s="4">
        <v>15</v>
      </c>
      <c r="AI31" s="4">
        <v>8.8000000000000007</v>
      </c>
      <c r="AJ31" s="4">
        <v>7.6</v>
      </c>
      <c r="AK31" s="4">
        <v>7</v>
      </c>
      <c r="AL31" s="4">
        <v>11</v>
      </c>
      <c r="AM31" s="4">
        <v>5.7</v>
      </c>
      <c r="AN31" s="4">
        <v>5.3</v>
      </c>
      <c r="AO31" s="4">
        <v>58</v>
      </c>
      <c r="AP31" s="4">
        <v>9</v>
      </c>
      <c r="AQ31" s="4">
        <v>28</v>
      </c>
      <c r="AR31" s="4">
        <v>14</v>
      </c>
      <c r="AS31" s="4">
        <v>6</v>
      </c>
      <c r="AT31" s="4">
        <v>23</v>
      </c>
      <c r="AU31" s="4">
        <v>5.9</v>
      </c>
      <c r="AV31" s="23"/>
      <c r="AW31" s="6" t="s">
        <v>95</v>
      </c>
      <c r="AX31" s="6" t="s">
        <v>95</v>
      </c>
      <c r="AY31" s="6" t="s">
        <v>95</v>
      </c>
      <c r="AZ31" s="6" t="s">
        <v>95</v>
      </c>
      <c r="BA31" s="6" t="s">
        <v>95</v>
      </c>
      <c r="BB31" s="6" t="s">
        <v>95</v>
      </c>
      <c r="BC31" s="6" t="s">
        <v>95</v>
      </c>
      <c r="BD31" s="6" t="s">
        <v>95</v>
      </c>
      <c r="BE31" s="6" t="s">
        <v>95</v>
      </c>
      <c r="BF31" s="6" t="s">
        <v>95</v>
      </c>
      <c r="BG31" s="6" t="s">
        <v>95</v>
      </c>
      <c r="BH31" s="6" t="s">
        <v>95</v>
      </c>
      <c r="BI31" s="6" t="s">
        <v>95</v>
      </c>
      <c r="BJ31" s="6" t="s">
        <v>95</v>
      </c>
      <c r="BK31" s="4">
        <v>14.6</v>
      </c>
      <c r="BL31" s="6" t="s">
        <v>95</v>
      </c>
      <c r="BM31" s="6" t="s">
        <v>95</v>
      </c>
      <c r="BN31" s="6" t="s">
        <v>95</v>
      </c>
      <c r="BO31" s="6" t="s">
        <v>95</v>
      </c>
      <c r="BP31" s="6" t="s">
        <v>95</v>
      </c>
      <c r="BQ31" s="6" t="s">
        <v>95</v>
      </c>
      <c r="BR31" s="6" t="s">
        <v>95</v>
      </c>
      <c r="BS31" s="6" t="s">
        <v>95</v>
      </c>
      <c r="BT31" s="4">
        <v>5.9</v>
      </c>
      <c r="BU31" s="6" t="s">
        <v>95</v>
      </c>
      <c r="BV31" s="6" t="s">
        <v>95</v>
      </c>
      <c r="BW31" s="6" t="s">
        <v>95</v>
      </c>
      <c r="BX31" s="6" t="s">
        <v>95</v>
      </c>
      <c r="BY31" s="6" t="s">
        <v>95</v>
      </c>
      <c r="BZ31" s="6" t="s">
        <v>95</v>
      </c>
      <c r="CA31" s="6" t="s">
        <v>95</v>
      </c>
      <c r="CB31" s="6" t="s">
        <v>95</v>
      </c>
      <c r="CC31" s="4">
        <v>4.0999999999999996</v>
      </c>
      <c r="CD31" s="4">
        <v>7.6</v>
      </c>
      <c r="CE31" s="4">
        <v>3.73</v>
      </c>
      <c r="CF31" s="4">
        <v>5.8</v>
      </c>
      <c r="CG31" s="4">
        <v>13.7</v>
      </c>
      <c r="CH31" s="4">
        <v>8.3000000000000007</v>
      </c>
      <c r="CI31" s="4">
        <v>8.3000000000000007</v>
      </c>
      <c r="CJ31" s="4">
        <v>4.55</v>
      </c>
      <c r="CK31" s="4">
        <v>3.96</v>
      </c>
    </row>
    <row r="32" spans="1:89" s="4" customFormat="1" x14ac:dyDescent="0.25">
      <c r="A32" s="13" t="s">
        <v>69</v>
      </c>
      <c r="B32" s="6" t="s">
        <v>95</v>
      </c>
      <c r="C32" s="6" t="s">
        <v>95</v>
      </c>
      <c r="D32" s="4">
        <v>0.83</v>
      </c>
      <c r="E32" s="4">
        <v>4.32</v>
      </c>
      <c r="F32" s="4">
        <v>1.04</v>
      </c>
      <c r="G32" s="4">
        <v>2.08</v>
      </c>
      <c r="H32" s="4">
        <v>73</v>
      </c>
      <c r="I32" s="4">
        <v>66</v>
      </c>
      <c r="J32" s="6" t="s">
        <v>95</v>
      </c>
      <c r="K32" s="4">
        <v>83</v>
      </c>
      <c r="L32" s="6" t="s">
        <v>95</v>
      </c>
      <c r="M32" s="4">
        <v>99</v>
      </c>
      <c r="N32" s="4">
        <v>173</v>
      </c>
      <c r="O32" s="6" t="s">
        <v>95</v>
      </c>
      <c r="P32" s="4">
        <v>145</v>
      </c>
      <c r="Q32" s="4">
        <v>121</v>
      </c>
      <c r="R32" s="4">
        <v>143</v>
      </c>
      <c r="S32" s="4">
        <v>122</v>
      </c>
      <c r="T32" s="6" t="s">
        <v>95</v>
      </c>
      <c r="U32" s="6" t="s">
        <v>95</v>
      </c>
      <c r="V32" s="4">
        <v>162</v>
      </c>
      <c r="W32" s="4">
        <v>155</v>
      </c>
      <c r="Y32" s="4">
        <v>3.91</v>
      </c>
      <c r="Z32" s="4">
        <v>1.51</v>
      </c>
      <c r="AA32" s="4">
        <v>5.8</v>
      </c>
      <c r="AB32" s="4">
        <v>1.42</v>
      </c>
      <c r="AC32" s="4">
        <v>0.98</v>
      </c>
      <c r="AD32" s="4">
        <v>4.05</v>
      </c>
      <c r="AE32" s="6" t="s">
        <v>95</v>
      </c>
      <c r="AF32" s="6" t="s">
        <v>95</v>
      </c>
      <c r="AG32" s="4">
        <v>1.02</v>
      </c>
      <c r="AI32" s="4">
        <v>222</v>
      </c>
      <c r="AJ32" s="4">
        <v>213</v>
      </c>
      <c r="AK32" s="6" t="s">
        <v>95</v>
      </c>
      <c r="AL32" s="6" t="s">
        <v>95</v>
      </c>
      <c r="AM32" s="6" t="s">
        <v>95</v>
      </c>
      <c r="AN32" s="6" t="s">
        <v>95</v>
      </c>
      <c r="AO32" s="6" t="s">
        <v>95</v>
      </c>
      <c r="AP32" s="6" t="s">
        <v>95</v>
      </c>
      <c r="AQ32" s="4">
        <v>153</v>
      </c>
      <c r="AR32" s="6" t="s">
        <v>95</v>
      </c>
      <c r="AS32" s="6" t="s">
        <v>95</v>
      </c>
      <c r="AT32" s="6" t="s">
        <v>95</v>
      </c>
      <c r="AU32" s="6" t="s">
        <v>95</v>
      </c>
      <c r="AV32" s="23"/>
      <c r="AW32" s="6" t="s">
        <v>95</v>
      </c>
      <c r="AX32" s="6" t="s">
        <v>95</v>
      </c>
      <c r="AY32" s="6" t="s">
        <v>95</v>
      </c>
      <c r="AZ32" s="6" t="s">
        <v>95</v>
      </c>
      <c r="BA32" s="6" t="s">
        <v>95</v>
      </c>
      <c r="BB32" s="6" t="s">
        <v>95</v>
      </c>
      <c r="BC32" s="6" t="s">
        <v>95</v>
      </c>
      <c r="BD32" s="6" t="s">
        <v>95</v>
      </c>
      <c r="BE32" s="6" t="s">
        <v>95</v>
      </c>
      <c r="BF32" s="6" t="s">
        <v>95</v>
      </c>
      <c r="BG32" s="6" t="s">
        <v>95</v>
      </c>
      <c r="BH32" s="6" t="s">
        <v>95</v>
      </c>
      <c r="BI32" s="6" t="s">
        <v>95</v>
      </c>
      <c r="BJ32" s="6" t="s">
        <v>95</v>
      </c>
      <c r="BK32" s="4">
        <v>108</v>
      </c>
      <c r="BL32" s="6" t="s">
        <v>95</v>
      </c>
      <c r="BM32" s="6" t="s">
        <v>95</v>
      </c>
      <c r="BN32" s="6" t="s">
        <v>95</v>
      </c>
      <c r="BO32" s="6" t="s">
        <v>95</v>
      </c>
      <c r="BP32" s="6" t="s">
        <v>95</v>
      </c>
      <c r="BQ32" s="6" t="s">
        <v>95</v>
      </c>
      <c r="BR32" s="6" t="s">
        <v>95</v>
      </c>
      <c r="BS32" s="6" t="s">
        <v>95</v>
      </c>
      <c r="BT32" s="4">
        <v>39</v>
      </c>
      <c r="BU32" s="6" t="s">
        <v>95</v>
      </c>
      <c r="BV32" s="6" t="s">
        <v>95</v>
      </c>
      <c r="BW32" s="6" t="s">
        <v>95</v>
      </c>
      <c r="BX32" s="6" t="s">
        <v>95</v>
      </c>
      <c r="BY32" s="6" t="s">
        <v>95</v>
      </c>
      <c r="BZ32" s="6" t="s">
        <v>95</v>
      </c>
      <c r="CA32" s="6" t="s">
        <v>95</v>
      </c>
      <c r="CB32" s="6" t="s">
        <v>95</v>
      </c>
      <c r="CC32" s="4">
        <v>39</v>
      </c>
      <c r="CD32" s="4">
        <v>62</v>
      </c>
      <c r="CE32" s="4">
        <v>57</v>
      </c>
      <c r="CF32" s="4">
        <v>53</v>
      </c>
      <c r="CG32" s="4">
        <v>48</v>
      </c>
      <c r="CH32" s="4">
        <v>35</v>
      </c>
      <c r="CI32" s="4">
        <v>70</v>
      </c>
      <c r="CJ32" s="4">
        <v>57</v>
      </c>
      <c r="CK32" s="4">
        <v>45</v>
      </c>
    </row>
    <row r="33" spans="1:89" s="4" customFormat="1" x14ac:dyDescent="0.25">
      <c r="A33" s="13" t="s">
        <v>8</v>
      </c>
      <c r="B33" s="6" t="s">
        <v>95</v>
      </c>
      <c r="C33" s="6" t="s">
        <v>95</v>
      </c>
      <c r="D33" s="4">
        <v>9.4</v>
      </c>
      <c r="E33" s="4">
        <v>14</v>
      </c>
      <c r="F33" s="4">
        <v>10.4</v>
      </c>
      <c r="G33" s="4">
        <v>12.6</v>
      </c>
      <c r="H33" s="4">
        <v>21</v>
      </c>
      <c r="I33" s="4">
        <v>23</v>
      </c>
      <c r="J33" s="6" t="s">
        <v>95</v>
      </c>
      <c r="K33" s="4">
        <v>39</v>
      </c>
      <c r="L33" s="6" t="s">
        <v>95</v>
      </c>
      <c r="M33" s="4">
        <v>18</v>
      </c>
      <c r="N33" s="4">
        <v>21</v>
      </c>
      <c r="O33" s="6" t="s">
        <v>95</v>
      </c>
      <c r="P33" s="6" t="s">
        <v>95</v>
      </c>
      <c r="Q33" s="4">
        <v>5.2</v>
      </c>
      <c r="R33" s="4">
        <v>16</v>
      </c>
      <c r="S33" s="4">
        <v>18</v>
      </c>
      <c r="T33" s="6" t="s">
        <v>95</v>
      </c>
      <c r="U33" s="6" t="s">
        <v>95</v>
      </c>
      <c r="V33" s="4">
        <v>9.5</v>
      </c>
      <c r="W33" s="4">
        <v>21</v>
      </c>
      <c r="Y33" s="4">
        <v>44</v>
      </c>
      <c r="Z33" s="4">
        <v>13.9</v>
      </c>
      <c r="AA33" s="4">
        <v>52</v>
      </c>
      <c r="AB33" s="4">
        <v>11.9</v>
      </c>
      <c r="AC33" s="4">
        <v>7.1</v>
      </c>
      <c r="AD33" s="4">
        <v>46</v>
      </c>
      <c r="AE33" s="6" t="s">
        <v>95</v>
      </c>
      <c r="AF33" s="6" t="s">
        <v>95</v>
      </c>
      <c r="AG33" s="4">
        <v>10</v>
      </c>
      <c r="AI33" s="4">
        <v>12.3</v>
      </c>
      <c r="AJ33" s="4">
        <v>1.74</v>
      </c>
      <c r="AK33" s="6" t="s">
        <v>95</v>
      </c>
      <c r="AL33" s="6" t="s">
        <v>95</v>
      </c>
      <c r="AM33" s="6" t="s">
        <v>95</v>
      </c>
      <c r="AN33" s="6" t="s">
        <v>95</v>
      </c>
      <c r="AO33" s="6" t="s">
        <v>95</v>
      </c>
      <c r="AP33" s="6" t="s">
        <v>95</v>
      </c>
      <c r="AQ33" s="4">
        <v>70</v>
      </c>
      <c r="AR33" s="6" t="s">
        <v>95</v>
      </c>
      <c r="AS33" s="6" t="s">
        <v>95</v>
      </c>
      <c r="AT33" s="6" t="s">
        <v>95</v>
      </c>
      <c r="AU33" s="6" t="s">
        <v>95</v>
      </c>
      <c r="AV33" s="23"/>
      <c r="AW33" s="6" t="s">
        <v>95</v>
      </c>
      <c r="AX33" s="6" t="s">
        <v>95</v>
      </c>
      <c r="AY33" s="6" t="s">
        <v>95</v>
      </c>
      <c r="AZ33" s="6" t="s">
        <v>95</v>
      </c>
      <c r="BA33" s="6" t="s">
        <v>95</v>
      </c>
      <c r="BB33" s="6" t="s">
        <v>95</v>
      </c>
      <c r="BC33" s="6" t="s">
        <v>95</v>
      </c>
      <c r="BD33" s="6" t="s">
        <v>95</v>
      </c>
      <c r="BE33" s="6" t="s">
        <v>95</v>
      </c>
      <c r="BF33" s="6" t="s">
        <v>95</v>
      </c>
      <c r="BG33" s="6" t="s">
        <v>95</v>
      </c>
      <c r="BH33" s="6" t="s">
        <v>95</v>
      </c>
      <c r="BI33" s="6" t="s">
        <v>95</v>
      </c>
      <c r="BJ33" s="6" t="s">
        <v>95</v>
      </c>
      <c r="BK33" s="4">
        <v>4.75</v>
      </c>
      <c r="BL33" s="6" t="s">
        <v>95</v>
      </c>
      <c r="BM33" s="6" t="s">
        <v>95</v>
      </c>
      <c r="BN33" s="6" t="s">
        <v>95</v>
      </c>
      <c r="BO33" s="6" t="s">
        <v>95</v>
      </c>
      <c r="BP33" s="6" t="s">
        <v>95</v>
      </c>
      <c r="BQ33" s="6" t="s">
        <v>95</v>
      </c>
      <c r="BR33" s="6" t="s">
        <v>95</v>
      </c>
      <c r="BS33" s="6" t="s">
        <v>95</v>
      </c>
      <c r="BT33" s="4">
        <v>8.1999999999999993</v>
      </c>
      <c r="BU33" s="6" t="s">
        <v>95</v>
      </c>
      <c r="BV33" s="6" t="s">
        <v>95</v>
      </c>
      <c r="BW33" s="6" t="s">
        <v>95</v>
      </c>
      <c r="BX33" s="6" t="s">
        <v>95</v>
      </c>
      <c r="BY33" s="6" t="s">
        <v>95</v>
      </c>
      <c r="BZ33" s="6" t="s">
        <v>95</v>
      </c>
      <c r="CA33" s="6" t="s">
        <v>95</v>
      </c>
      <c r="CB33" s="6" t="s">
        <v>95</v>
      </c>
      <c r="CC33" s="4">
        <v>22</v>
      </c>
      <c r="CD33" s="4">
        <v>24</v>
      </c>
      <c r="CE33" s="4">
        <v>31</v>
      </c>
      <c r="CF33" s="4">
        <v>87</v>
      </c>
      <c r="CG33" s="4">
        <v>61</v>
      </c>
      <c r="CH33" s="4">
        <v>174</v>
      </c>
      <c r="CI33" s="4">
        <v>34</v>
      </c>
      <c r="CJ33" s="4">
        <v>14.7</v>
      </c>
      <c r="CK33" s="4">
        <v>16</v>
      </c>
    </row>
    <row r="34" spans="1:89" x14ac:dyDescent="0.25">
      <c r="A34" s="12" t="s">
        <v>70</v>
      </c>
      <c r="B34" s="1">
        <v>5.3</v>
      </c>
      <c r="C34" s="1">
        <v>10</v>
      </c>
      <c r="D34" s="1">
        <v>3.34</v>
      </c>
      <c r="E34" s="1">
        <v>1.54</v>
      </c>
      <c r="F34" s="1">
        <v>19</v>
      </c>
      <c r="G34" s="1">
        <v>11.5</v>
      </c>
      <c r="H34" s="1">
        <v>2.86</v>
      </c>
      <c r="I34" s="1">
        <v>2.61</v>
      </c>
      <c r="J34" s="1">
        <v>7.7</v>
      </c>
      <c r="K34" s="1">
        <v>3.6</v>
      </c>
      <c r="L34" s="1">
        <v>11</v>
      </c>
      <c r="M34" s="1">
        <v>1.59</v>
      </c>
      <c r="N34" s="1">
        <v>33</v>
      </c>
      <c r="O34" s="1">
        <v>5.7</v>
      </c>
      <c r="P34" s="1">
        <v>2.79</v>
      </c>
      <c r="Q34" s="1">
        <v>3.33</v>
      </c>
      <c r="R34" s="1">
        <v>4.26</v>
      </c>
      <c r="S34" s="1">
        <v>36</v>
      </c>
      <c r="T34" s="1">
        <v>4.8</v>
      </c>
      <c r="U34" s="1">
        <v>5.5</v>
      </c>
      <c r="V34" s="1">
        <v>21</v>
      </c>
      <c r="W34" s="1">
        <v>6.3</v>
      </c>
      <c r="Y34" s="1">
        <v>16</v>
      </c>
      <c r="Z34" s="1">
        <v>20</v>
      </c>
      <c r="AA34" s="1">
        <v>6</v>
      </c>
      <c r="AB34" s="1">
        <v>20</v>
      </c>
      <c r="AC34" s="1">
        <v>4.5599999999999996</v>
      </c>
      <c r="AD34" s="1">
        <v>1.9</v>
      </c>
      <c r="AE34" s="1">
        <v>5.4</v>
      </c>
      <c r="AF34" s="1">
        <v>3.8</v>
      </c>
      <c r="AG34" s="1">
        <v>33</v>
      </c>
      <c r="AI34" s="1">
        <v>2.93</v>
      </c>
      <c r="AJ34" s="1">
        <v>0.72</v>
      </c>
      <c r="AK34" s="1">
        <v>37</v>
      </c>
      <c r="AL34" s="1">
        <v>49</v>
      </c>
      <c r="AM34" s="1">
        <v>26</v>
      </c>
      <c r="AN34" s="1">
        <v>24</v>
      </c>
      <c r="AO34" s="1">
        <v>27</v>
      </c>
      <c r="AP34" s="1">
        <v>25</v>
      </c>
      <c r="AQ34" s="1">
        <v>25</v>
      </c>
      <c r="AR34" s="1">
        <v>49</v>
      </c>
      <c r="AS34" s="1">
        <v>25</v>
      </c>
      <c r="AT34" s="1">
        <v>27</v>
      </c>
      <c r="AU34" s="1">
        <v>13</v>
      </c>
      <c r="AW34" s="1">
        <v>6.7</v>
      </c>
      <c r="AX34" s="1">
        <v>7</v>
      </c>
      <c r="AY34" s="1">
        <v>13</v>
      </c>
      <c r="AZ34" s="1">
        <v>7.6</v>
      </c>
      <c r="BA34" s="1">
        <v>3.5</v>
      </c>
      <c r="BB34" s="1">
        <v>12</v>
      </c>
      <c r="BC34" s="1">
        <v>41</v>
      </c>
      <c r="BD34" s="1"/>
      <c r="BE34" s="1">
        <v>4</v>
      </c>
      <c r="BF34" s="1"/>
      <c r="BG34" s="1">
        <v>9.1999999999999993</v>
      </c>
      <c r="BH34" s="1">
        <v>3.2</v>
      </c>
      <c r="BI34" s="1">
        <v>8.1999999999999993</v>
      </c>
      <c r="BJ34" s="1">
        <v>7</v>
      </c>
      <c r="BK34" s="1">
        <v>11.8</v>
      </c>
      <c r="BL34" s="1">
        <v>5.3</v>
      </c>
      <c r="BM34" s="1">
        <v>7.2</v>
      </c>
      <c r="BN34" s="1">
        <v>4.0999999999999996</v>
      </c>
      <c r="BO34" s="1">
        <v>8.3000000000000007</v>
      </c>
      <c r="BP34" s="1">
        <v>9.6</v>
      </c>
      <c r="BQ34" s="1">
        <v>15</v>
      </c>
      <c r="BR34" s="1">
        <v>14</v>
      </c>
      <c r="BS34" s="1">
        <v>9.8000000000000007</v>
      </c>
      <c r="BT34" s="1">
        <v>17</v>
      </c>
      <c r="BU34" s="1">
        <v>9.1999999999999993</v>
      </c>
      <c r="BV34" s="1">
        <v>17</v>
      </c>
      <c r="BW34" s="1">
        <v>4.9000000000000004</v>
      </c>
      <c r="BX34" s="1"/>
      <c r="BY34" s="1">
        <v>8.6</v>
      </c>
      <c r="BZ34" s="1">
        <v>9.6</v>
      </c>
      <c r="CA34" s="1">
        <v>11</v>
      </c>
      <c r="CB34" s="1">
        <v>13</v>
      </c>
      <c r="CC34" s="1">
        <v>5.6</v>
      </c>
      <c r="CD34" s="1">
        <v>24</v>
      </c>
      <c r="CE34" s="1">
        <v>7.1</v>
      </c>
      <c r="CF34" s="1">
        <v>6.9</v>
      </c>
      <c r="CG34" s="1">
        <v>8.3000000000000007</v>
      </c>
      <c r="CH34" s="1">
        <v>22</v>
      </c>
      <c r="CI34" s="1">
        <v>11.6</v>
      </c>
      <c r="CJ34" s="1">
        <v>7.5</v>
      </c>
      <c r="CK34" s="1">
        <v>8.1999999999999993</v>
      </c>
    </row>
    <row r="35" spans="1:89" x14ac:dyDescent="0.25">
      <c r="A35" s="12" t="s">
        <v>71</v>
      </c>
      <c r="B35" s="1">
        <v>37</v>
      </c>
      <c r="C35" s="1">
        <v>28</v>
      </c>
      <c r="D35" s="1">
        <v>31</v>
      </c>
      <c r="E35" s="1">
        <v>31</v>
      </c>
      <c r="F35" s="1">
        <v>39</v>
      </c>
      <c r="G35" s="1">
        <v>47</v>
      </c>
      <c r="H35" s="1">
        <v>26</v>
      </c>
      <c r="I35" s="1">
        <v>21</v>
      </c>
      <c r="J35" s="1">
        <v>26</v>
      </c>
      <c r="K35" s="1">
        <v>15</v>
      </c>
      <c r="L35" s="1">
        <v>32</v>
      </c>
      <c r="M35" s="1">
        <v>22</v>
      </c>
      <c r="N35" s="1">
        <v>24</v>
      </c>
      <c r="O35" s="1">
        <v>44</v>
      </c>
      <c r="P35" s="1">
        <v>40</v>
      </c>
      <c r="Q35" s="1">
        <v>27</v>
      </c>
      <c r="R35" s="1">
        <v>20</v>
      </c>
      <c r="S35" s="1">
        <v>17</v>
      </c>
      <c r="T35" s="1">
        <v>17</v>
      </c>
      <c r="U35" s="1">
        <v>21</v>
      </c>
      <c r="V35" s="1">
        <v>35</v>
      </c>
      <c r="W35" s="1">
        <v>18</v>
      </c>
      <c r="Y35" s="1">
        <v>27</v>
      </c>
      <c r="Z35" s="1">
        <v>40</v>
      </c>
      <c r="AA35" s="1">
        <v>28</v>
      </c>
      <c r="AB35" s="1">
        <v>35</v>
      </c>
      <c r="AC35" s="1">
        <v>35</v>
      </c>
      <c r="AD35" s="1">
        <v>30</v>
      </c>
      <c r="AE35" s="1">
        <v>32.5</v>
      </c>
      <c r="AF35" s="1">
        <v>31.3</v>
      </c>
      <c r="AG35" s="1">
        <v>32</v>
      </c>
      <c r="AI35" s="1">
        <v>26</v>
      </c>
      <c r="AJ35" s="1">
        <v>30</v>
      </c>
      <c r="AK35" s="1">
        <v>11.6</v>
      </c>
      <c r="AL35" s="1">
        <v>28.7</v>
      </c>
      <c r="AM35" s="1">
        <v>31</v>
      </c>
      <c r="AN35" s="1">
        <v>28.8</v>
      </c>
      <c r="AO35" s="1">
        <v>18.100000000000001</v>
      </c>
      <c r="AP35" s="1">
        <v>40.200000000000003</v>
      </c>
      <c r="AQ35" s="1">
        <v>33</v>
      </c>
      <c r="AR35" s="1">
        <v>25.8</v>
      </c>
      <c r="AS35" s="1">
        <v>28</v>
      </c>
      <c r="AT35" s="1">
        <v>30.6</v>
      </c>
      <c r="AU35" s="1">
        <v>27.3</v>
      </c>
      <c r="AW35" s="1">
        <v>21</v>
      </c>
      <c r="AX35" s="1">
        <v>54</v>
      </c>
      <c r="AY35" s="1">
        <v>21</v>
      </c>
      <c r="AZ35" s="1">
        <v>24</v>
      </c>
      <c r="BA35" s="1">
        <v>27</v>
      </c>
      <c r="BB35" s="1">
        <v>18</v>
      </c>
      <c r="BC35" s="1">
        <v>22</v>
      </c>
      <c r="BD35" s="1">
        <v>15</v>
      </c>
      <c r="BE35" s="1">
        <v>34</v>
      </c>
      <c r="BF35" s="1">
        <v>26</v>
      </c>
      <c r="BG35" s="1">
        <v>31</v>
      </c>
      <c r="BH35" s="1">
        <v>32</v>
      </c>
      <c r="BI35" s="1">
        <v>29</v>
      </c>
      <c r="BJ35" s="1">
        <v>78</v>
      </c>
      <c r="BK35" s="1">
        <v>95</v>
      </c>
      <c r="BL35" s="1">
        <v>27</v>
      </c>
      <c r="BM35" s="1">
        <v>25</v>
      </c>
      <c r="BN35" s="1">
        <v>49</v>
      </c>
      <c r="BO35" s="1">
        <v>26</v>
      </c>
      <c r="BP35" s="1">
        <v>33</v>
      </c>
      <c r="BQ35" s="1">
        <v>38</v>
      </c>
      <c r="BR35" s="1">
        <v>46</v>
      </c>
      <c r="BS35" s="1">
        <v>23</v>
      </c>
      <c r="BT35" s="1">
        <v>53</v>
      </c>
      <c r="BU35" s="1">
        <v>36</v>
      </c>
      <c r="BV35" s="1">
        <v>51</v>
      </c>
      <c r="BW35" s="1">
        <v>49</v>
      </c>
      <c r="BX35" s="1">
        <v>31</v>
      </c>
      <c r="BY35" s="1">
        <v>20</v>
      </c>
      <c r="BZ35" s="1">
        <v>32</v>
      </c>
      <c r="CA35" s="1">
        <v>21</v>
      </c>
      <c r="CB35" s="1">
        <v>31</v>
      </c>
      <c r="CC35" s="1">
        <v>23</v>
      </c>
      <c r="CD35" s="1">
        <v>23</v>
      </c>
      <c r="CE35" s="1">
        <v>18</v>
      </c>
      <c r="CF35" s="1">
        <v>13.8</v>
      </c>
      <c r="CG35" s="1">
        <v>20</v>
      </c>
      <c r="CH35" s="1">
        <v>13</v>
      </c>
      <c r="CI35" s="1">
        <v>21</v>
      </c>
      <c r="CJ35" s="1">
        <v>25</v>
      </c>
      <c r="CK35" s="1">
        <v>24</v>
      </c>
    </row>
    <row r="36" spans="1:89" x14ac:dyDescent="0.25">
      <c r="A36" s="12" t="s">
        <v>72</v>
      </c>
      <c r="B36" s="1">
        <v>34</v>
      </c>
      <c r="C36" s="1">
        <v>12</v>
      </c>
      <c r="D36" s="1">
        <v>31</v>
      </c>
      <c r="E36" s="1">
        <v>70</v>
      </c>
      <c r="F36" s="1">
        <v>61</v>
      </c>
      <c r="G36" s="1">
        <v>49</v>
      </c>
      <c r="H36" s="1">
        <v>44</v>
      </c>
      <c r="I36" s="1">
        <v>51</v>
      </c>
      <c r="J36" s="1">
        <v>50</v>
      </c>
      <c r="K36" s="1">
        <v>67</v>
      </c>
      <c r="L36" s="1">
        <v>55</v>
      </c>
      <c r="M36" s="1">
        <v>28</v>
      </c>
      <c r="N36" s="1">
        <v>45</v>
      </c>
      <c r="O36" s="1">
        <v>25</v>
      </c>
      <c r="P36" s="1">
        <v>5.7</v>
      </c>
      <c r="Q36" s="1">
        <v>18</v>
      </c>
      <c r="R36" s="1">
        <v>44</v>
      </c>
      <c r="S36" s="1">
        <v>53</v>
      </c>
      <c r="T36" s="1">
        <v>46</v>
      </c>
      <c r="U36" s="1">
        <v>41</v>
      </c>
      <c r="V36" s="1">
        <v>41</v>
      </c>
      <c r="W36" s="1">
        <v>64</v>
      </c>
      <c r="Y36" s="1">
        <v>72</v>
      </c>
      <c r="Z36" s="1">
        <v>56</v>
      </c>
      <c r="AA36" s="1">
        <v>77</v>
      </c>
      <c r="AB36" s="1">
        <v>49</v>
      </c>
      <c r="AC36" s="1">
        <v>35</v>
      </c>
      <c r="AD36" s="1">
        <v>99</v>
      </c>
      <c r="AE36" s="1">
        <v>50</v>
      </c>
      <c r="AF36" s="1">
        <v>33</v>
      </c>
      <c r="AG36" s="1">
        <v>63</v>
      </c>
      <c r="AI36" s="1">
        <v>33</v>
      </c>
      <c r="AJ36" s="1">
        <v>46</v>
      </c>
      <c r="AK36" s="1">
        <v>65</v>
      </c>
      <c r="AL36" s="1">
        <v>65</v>
      </c>
      <c r="AM36" s="1">
        <v>82</v>
      </c>
      <c r="AN36" s="1">
        <v>77</v>
      </c>
      <c r="AO36" s="1">
        <v>89</v>
      </c>
      <c r="AP36" s="1">
        <v>81</v>
      </c>
      <c r="AQ36" s="1">
        <v>90</v>
      </c>
      <c r="AR36" s="1">
        <v>85</v>
      </c>
      <c r="AS36" s="1">
        <v>63</v>
      </c>
      <c r="AT36" s="1">
        <v>81</v>
      </c>
      <c r="AU36" s="1">
        <v>59</v>
      </c>
      <c r="AW36" s="1">
        <v>24</v>
      </c>
      <c r="AX36" s="1">
        <v>55</v>
      </c>
      <c r="AY36" s="1">
        <v>57</v>
      </c>
      <c r="AZ36" s="1">
        <v>27</v>
      </c>
      <c r="BA36" s="1">
        <v>81</v>
      </c>
      <c r="BB36" s="1">
        <v>80</v>
      </c>
      <c r="BC36" s="1">
        <v>81</v>
      </c>
      <c r="BD36" s="1">
        <v>30</v>
      </c>
      <c r="BE36" s="1">
        <v>52</v>
      </c>
      <c r="BF36" s="1">
        <v>29</v>
      </c>
      <c r="BG36" s="1">
        <v>46</v>
      </c>
      <c r="BH36" s="1">
        <v>18</v>
      </c>
      <c r="BI36" s="1">
        <v>19</v>
      </c>
      <c r="BJ36" s="1">
        <v>86</v>
      </c>
      <c r="BK36" s="1">
        <v>107</v>
      </c>
      <c r="BL36" s="1">
        <v>196</v>
      </c>
      <c r="BM36" s="1">
        <v>170</v>
      </c>
      <c r="BN36" s="1">
        <v>53</v>
      </c>
      <c r="BO36" s="1">
        <v>35</v>
      </c>
      <c r="BP36" s="1">
        <v>42</v>
      </c>
      <c r="BQ36" s="1">
        <v>36</v>
      </c>
      <c r="BR36" s="1">
        <v>37</v>
      </c>
      <c r="BS36" s="1">
        <v>26</v>
      </c>
      <c r="BT36" s="1">
        <v>94</v>
      </c>
      <c r="BU36" s="1">
        <v>39</v>
      </c>
      <c r="BV36" s="1">
        <v>49</v>
      </c>
      <c r="BW36" s="1">
        <v>84</v>
      </c>
      <c r="BX36" s="1">
        <v>28</v>
      </c>
      <c r="BY36" s="1">
        <v>50</v>
      </c>
      <c r="BZ36" s="1">
        <v>26</v>
      </c>
      <c r="CA36" s="1">
        <v>87</v>
      </c>
      <c r="CB36" s="1">
        <v>51</v>
      </c>
      <c r="CC36" s="1">
        <v>73</v>
      </c>
      <c r="CD36" s="1">
        <v>46</v>
      </c>
      <c r="CE36" s="1">
        <v>45</v>
      </c>
      <c r="CF36" s="1">
        <v>72</v>
      </c>
      <c r="CG36" s="1">
        <v>74</v>
      </c>
      <c r="CH36" s="1">
        <v>138</v>
      </c>
      <c r="CI36" s="1">
        <v>43</v>
      </c>
      <c r="CJ36" s="1">
        <v>34</v>
      </c>
      <c r="CK36" s="1">
        <v>54</v>
      </c>
    </row>
    <row r="37" spans="1:89" x14ac:dyDescent="0.25">
      <c r="A37" s="12" t="s">
        <v>73</v>
      </c>
      <c r="B37" s="1">
        <v>12.4</v>
      </c>
      <c r="C37" s="1">
        <v>7.5</v>
      </c>
      <c r="D37" s="1">
        <v>7.2</v>
      </c>
      <c r="E37" s="1">
        <v>39</v>
      </c>
      <c r="F37" s="1">
        <v>26</v>
      </c>
      <c r="G37" s="1">
        <v>21</v>
      </c>
      <c r="H37" s="1">
        <v>20</v>
      </c>
      <c r="I37" s="1">
        <v>26</v>
      </c>
      <c r="J37" s="6" t="s">
        <v>95</v>
      </c>
      <c r="K37" s="1">
        <v>42</v>
      </c>
      <c r="L37" s="6" t="s">
        <v>95</v>
      </c>
      <c r="M37" s="1">
        <v>0.64</v>
      </c>
      <c r="N37" s="1">
        <v>27</v>
      </c>
      <c r="O37" s="6" t="s">
        <v>95</v>
      </c>
      <c r="P37" s="1">
        <v>9.1999999999999993</v>
      </c>
      <c r="Q37" s="1">
        <v>4.66</v>
      </c>
      <c r="R37" s="1">
        <v>14.1</v>
      </c>
      <c r="S37" s="1">
        <v>27</v>
      </c>
      <c r="T37" s="6" t="s">
        <v>95</v>
      </c>
      <c r="U37" s="6" t="s">
        <v>95</v>
      </c>
      <c r="V37" s="1">
        <v>39</v>
      </c>
      <c r="W37" s="1">
        <v>23</v>
      </c>
      <c r="Y37" s="1">
        <v>41</v>
      </c>
      <c r="Z37" s="1">
        <v>40</v>
      </c>
      <c r="AA37" s="1">
        <v>74</v>
      </c>
      <c r="AB37" s="1">
        <v>30</v>
      </c>
      <c r="AC37" s="1">
        <v>26</v>
      </c>
      <c r="AD37" s="1">
        <v>51</v>
      </c>
      <c r="AE37" s="6" t="s">
        <v>95</v>
      </c>
      <c r="AF37" s="6" t="s">
        <v>95</v>
      </c>
      <c r="AG37" s="1">
        <v>33</v>
      </c>
      <c r="AI37" s="1">
        <v>29</v>
      </c>
      <c r="AJ37" s="1">
        <v>4.26</v>
      </c>
      <c r="AK37" s="1">
        <v>19.5</v>
      </c>
      <c r="AL37" s="6" t="s">
        <v>95</v>
      </c>
      <c r="AM37" s="1">
        <v>83</v>
      </c>
      <c r="AN37" s="1">
        <v>61</v>
      </c>
      <c r="AO37" s="6" t="s">
        <v>95</v>
      </c>
      <c r="AP37" s="6" t="s">
        <v>95</v>
      </c>
      <c r="AQ37" s="1">
        <v>83</v>
      </c>
      <c r="AR37" s="1">
        <v>115</v>
      </c>
      <c r="AS37" s="1">
        <v>60</v>
      </c>
      <c r="AT37" s="1">
        <v>89</v>
      </c>
      <c r="AU37" s="6" t="s">
        <v>95</v>
      </c>
      <c r="AW37" s="6" t="s">
        <v>95</v>
      </c>
      <c r="AX37" s="6" t="s">
        <v>95</v>
      </c>
      <c r="AY37" s="6" t="s">
        <v>95</v>
      </c>
      <c r="AZ37" s="6" t="s">
        <v>95</v>
      </c>
      <c r="BA37" s="6" t="s">
        <v>95</v>
      </c>
      <c r="BB37" s="6" t="s">
        <v>95</v>
      </c>
      <c r="BC37" s="6" t="s">
        <v>95</v>
      </c>
      <c r="BD37" s="6" t="s">
        <v>95</v>
      </c>
      <c r="BE37" s="6" t="s">
        <v>95</v>
      </c>
      <c r="BF37" s="6" t="s">
        <v>95</v>
      </c>
      <c r="BG37" s="6" t="s">
        <v>95</v>
      </c>
      <c r="BH37" s="6" t="s">
        <v>95</v>
      </c>
      <c r="BI37" s="6" t="s">
        <v>95</v>
      </c>
      <c r="BJ37" s="6" t="s">
        <v>95</v>
      </c>
      <c r="BK37" s="1">
        <v>49</v>
      </c>
      <c r="BL37" s="6" t="s">
        <v>95</v>
      </c>
      <c r="BM37" s="6" t="s">
        <v>95</v>
      </c>
      <c r="BN37" s="6" t="s">
        <v>95</v>
      </c>
      <c r="BO37" s="6" t="s">
        <v>95</v>
      </c>
      <c r="BP37" s="6" t="s">
        <v>95</v>
      </c>
      <c r="BQ37" s="6" t="s">
        <v>95</v>
      </c>
      <c r="BR37" s="6" t="s">
        <v>95</v>
      </c>
      <c r="BS37" s="6" t="s">
        <v>95</v>
      </c>
      <c r="BT37" s="1">
        <v>158</v>
      </c>
      <c r="BU37" s="6" t="s">
        <v>95</v>
      </c>
      <c r="BV37" s="6" t="s">
        <v>95</v>
      </c>
      <c r="BW37" s="6" t="s">
        <v>95</v>
      </c>
      <c r="BX37" s="6" t="s">
        <v>95</v>
      </c>
      <c r="BY37" s="6" t="s">
        <v>95</v>
      </c>
      <c r="BZ37" s="6" t="s">
        <v>95</v>
      </c>
      <c r="CA37" s="6" t="s">
        <v>95</v>
      </c>
      <c r="CB37" s="6" t="s">
        <v>95</v>
      </c>
      <c r="CC37" s="1">
        <v>68</v>
      </c>
      <c r="CD37" s="1">
        <v>41</v>
      </c>
      <c r="CE37" s="1">
        <v>30</v>
      </c>
      <c r="CF37" s="1">
        <v>47</v>
      </c>
      <c r="CG37" s="1">
        <v>47</v>
      </c>
      <c r="CH37" s="1">
        <v>71</v>
      </c>
      <c r="CI37" s="1">
        <v>58</v>
      </c>
      <c r="CJ37" s="1">
        <v>28</v>
      </c>
      <c r="CK37" s="1">
        <v>32</v>
      </c>
    </row>
    <row r="38" spans="1:89" x14ac:dyDescent="0.25">
      <c r="A38" s="12" t="s">
        <v>74</v>
      </c>
      <c r="B38" s="1">
        <v>32</v>
      </c>
      <c r="C38" s="1">
        <v>6.6</v>
      </c>
      <c r="D38" s="1">
        <v>21</v>
      </c>
      <c r="E38" s="1">
        <v>79</v>
      </c>
      <c r="F38" s="1">
        <v>46</v>
      </c>
      <c r="G38" s="1">
        <v>40</v>
      </c>
      <c r="H38" s="1">
        <v>39</v>
      </c>
      <c r="I38" s="1">
        <v>50</v>
      </c>
      <c r="J38" s="6" t="s">
        <v>95</v>
      </c>
      <c r="K38" s="1">
        <v>87</v>
      </c>
      <c r="L38" s="6" t="s">
        <v>95</v>
      </c>
      <c r="M38" s="1">
        <v>4.7</v>
      </c>
      <c r="N38" s="1">
        <v>57</v>
      </c>
      <c r="O38" s="6" t="s">
        <v>95</v>
      </c>
      <c r="P38" s="1">
        <v>27</v>
      </c>
      <c r="Q38" s="1">
        <v>16</v>
      </c>
      <c r="R38" s="1">
        <v>33</v>
      </c>
      <c r="S38" s="1">
        <v>67</v>
      </c>
      <c r="T38" s="6" t="s">
        <v>95</v>
      </c>
      <c r="U38" s="6" t="s">
        <v>95</v>
      </c>
      <c r="V38" s="1">
        <v>71</v>
      </c>
      <c r="W38" s="1">
        <v>52</v>
      </c>
      <c r="Y38" s="1">
        <v>72</v>
      </c>
      <c r="Z38" s="1">
        <v>78</v>
      </c>
      <c r="AA38" s="1">
        <v>126</v>
      </c>
      <c r="AB38" s="1">
        <v>73</v>
      </c>
      <c r="AC38" s="1">
        <v>45</v>
      </c>
      <c r="AD38" s="1">
        <v>95</v>
      </c>
      <c r="AE38" s="6" t="s">
        <v>95</v>
      </c>
      <c r="AF38" s="6" t="s">
        <v>95</v>
      </c>
      <c r="AG38" s="1">
        <v>51</v>
      </c>
      <c r="AI38" s="1">
        <v>50</v>
      </c>
      <c r="AJ38" s="1">
        <v>17</v>
      </c>
      <c r="AK38" s="1">
        <v>32</v>
      </c>
      <c r="AL38" s="6" t="s">
        <v>95</v>
      </c>
      <c r="AM38" s="1">
        <v>170</v>
      </c>
      <c r="AN38" s="1">
        <v>118</v>
      </c>
      <c r="AO38" s="6" t="s">
        <v>95</v>
      </c>
      <c r="AP38" s="6" t="s">
        <v>95</v>
      </c>
      <c r="AQ38" s="1">
        <v>180</v>
      </c>
      <c r="AR38" s="1">
        <v>233</v>
      </c>
      <c r="AS38" s="1">
        <v>110</v>
      </c>
      <c r="AT38" s="1">
        <v>160</v>
      </c>
      <c r="AU38" s="6" t="s">
        <v>95</v>
      </c>
      <c r="AW38" s="6" t="s">
        <v>95</v>
      </c>
      <c r="AX38" s="6" t="s">
        <v>95</v>
      </c>
      <c r="AY38" s="6" t="s">
        <v>95</v>
      </c>
      <c r="AZ38" s="6" t="s">
        <v>95</v>
      </c>
      <c r="BA38" s="6" t="s">
        <v>95</v>
      </c>
      <c r="BB38" s="6" t="s">
        <v>95</v>
      </c>
      <c r="BC38" s="6" t="s">
        <v>95</v>
      </c>
      <c r="BD38" s="6" t="s">
        <v>95</v>
      </c>
      <c r="BE38" s="6" t="s">
        <v>95</v>
      </c>
      <c r="BF38" s="6" t="s">
        <v>95</v>
      </c>
      <c r="BG38" s="6" t="s">
        <v>95</v>
      </c>
      <c r="BH38" s="6" t="s">
        <v>95</v>
      </c>
      <c r="BI38" s="6" t="s">
        <v>95</v>
      </c>
      <c r="BJ38" s="6" t="s">
        <v>95</v>
      </c>
      <c r="BK38" s="1">
        <v>78</v>
      </c>
      <c r="BL38" s="6" t="s">
        <v>95</v>
      </c>
      <c r="BM38" s="6" t="s">
        <v>95</v>
      </c>
      <c r="BN38" s="6" t="s">
        <v>95</v>
      </c>
      <c r="BO38" s="6" t="s">
        <v>95</v>
      </c>
      <c r="BP38" s="6" t="s">
        <v>95</v>
      </c>
      <c r="BQ38" s="6" t="s">
        <v>95</v>
      </c>
      <c r="BR38" s="6" t="s">
        <v>95</v>
      </c>
      <c r="BS38" s="6" t="s">
        <v>95</v>
      </c>
      <c r="BT38" s="1">
        <v>351</v>
      </c>
      <c r="BU38" s="6" t="s">
        <v>95</v>
      </c>
      <c r="BV38" s="6" t="s">
        <v>95</v>
      </c>
      <c r="BW38" s="6" t="s">
        <v>95</v>
      </c>
      <c r="BX38" s="6" t="s">
        <v>95</v>
      </c>
      <c r="BY38" s="6" t="s">
        <v>95</v>
      </c>
      <c r="BZ38" s="6" t="s">
        <v>95</v>
      </c>
      <c r="CA38" s="6" t="s">
        <v>95</v>
      </c>
      <c r="CB38" s="6" t="s">
        <v>95</v>
      </c>
      <c r="CC38" s="1">
        <v>169</v>
      </c>
      <c r="CD38" s="1">
        <v>113</v>
      </c>
      <c r="CE38" s="1">
        <v>69</v>
      </c>
      <c r="CF38" s="1">
        <v>91</v>
      </c>
      <c r="CG38" s="1">
        <v>102</v>
      </c>
      <c r="CH38" s="1">
        <v>153</v>
      </c>
      <c r="CI38" s="1">
        <v>94</v>
      </c>
      <c r="CJ38" s="1">
        <v>52</v>
      </c>
      <c r="CK38" s="1">
        <v>57</v>
      </c>
    </row>
    <row r="39" spans="1:89" s="4" customFormat="1" x14ac:dyDescent="0.25">
      <c r="A39" s="13" t="s">
        <v>75</v>
      </c>
      <c r="B39" s="4">
        <v>2.9</v>
      </c>
      <c r="C39" s="4">
        <v>1.07</v>
      </c>
      <c r="D39" s="4">
        <v>2.5</v>
      </c>
      <c r="E39" s="4">
        <v>8.1</v>
      </c>
      <c r="F39" s="4">
        <v>4.7</v>
      </c>
      <c r="G39" s="4">
        <v>4.45</v>
      </c>
      <c r="H39" s="4">
        <v>4.78</v>
      </c>
      <c r="I39" s="4">
        <v>5.8</v>
      </c>
      <c r="J39" s="6" t="s">
        <v>95</v>
      </c>
      <c r="K39" s="4">
        <v>8.9</v>
      </c>
      <c r="L39" s="6" t="s">
        <v>95</v>
      </c>
      <c r="M39" s="4">
        <v>0.59</v>
      </c>
      <c r="N39" s="4">
        <v>6.2</v>
      </c>
      <c r="O39" s="6" t="s">
        <v>95</v>
      </c>
      <c r="P39" s="4">
        <v>3.24</v>
      </c>
      <c r="Q39" s="4">
        <v>1.56</v>
      </c>
      <c r="R39" s="4">
        <v>4</v>
      </c>
      <c r="S39" s="4">
        <v>6.3</v>
      </c>
      <c r="T39" s="6" t="s">
        <v>95</v>
      </c>
      <c r="U39" s="6" t="s">
        <v>95</v>
      </c>
      <c r="V39" s="4">
        <v>6.9</v>
      </c>
      <c r="W39" s="4">
        <v>5.3</v>
      </c>
      <c r="Y39" s="4">
        <v>7.4</v>
      </c>
      <c r="Z39" s="4">
        <v>8.1</v>
      </c>
      <c r="AA39" s="4">
        <v>14.2</v>
      </c>
      <c r="AB39" s="4">
        <v>6.4</v>
      </c>
      <c r="AC39" s="4">
        <v>4.95</v>
      </c>
      <c r="AD39" s="4">
        <v>10.8</v>
      </c>
      <c r="AE39" s="6" t="s">
        <v>95</v>
      </c>
      <c r="AF39" s="6" t="s">
        <v>95</v>
      </c>
      <c r="AG39" s="4">
        <v>6.9</v>
      </c>
      <c r="AI39" s="4">
        <v>5.3</v>
      </c>
      <c r="AJ39" s="4">
        <v>2.38</v>
      </c>
      <c r="AK39" s="4">
        <v>3.4</v>
      </c>
      <c r="AL39" s="6" t="s">
        <v>95</v>
      </c>
      <c r="AM39" s="4">
        <v>21</v>
      </c>
      <c r="AN39" s="4">
        <v>14.2</v>
      </c>
      <c r="AO39" s="6" t="s">
        <v>95</v>
      </c>
      <c r="AP39" s="6" t="s">
        <v>95</v>
      </c>
      <c r="AQ39" s="4">
        <v>20</v>
      </c>
      <c r="AR39" s="4">
        <v>28</v>
      </c>
      <c r="AS39" s="4">
        <v>10.5</v>
      </c>
      <c r="AT39" s="4">
        <v>19</v>
      </c>
      <c r="AU39" s="6" t="s">
        <v>95</v>
      </c>
      <c r="AV39" s="23"/>
      <c r="AW39" s="6" t="s">
        <v>95</v>
      </c>
      <c r="AX39" s="6" t="s">
        <v>95</v>
      </c>
      <c r="AY39" s="6" t="s">
        <v>95</v>
      </c>
      <c r="AZ39" s="6" t="s">
        <v>95</v>
      </c>
      <c r="BA39" s="6" t="s">
        <v>95</v>
      </c>
      <c r="BB39" s="6" t="s">
        <v>95</v>
      </c>
      <c r="BC39" s="6" t="s">
        <v>95</v>
      </c>
      <c r="BD39" s="6" t="s">
        <v>95</v>
      </c>
      <c r="BE39" s="6" t="s">
        <v>95</v>
      </c>
      <c r="BF39" s="6" t="s">
        <v>95</v>
      </c>
      <c r="BG39" s="6" t="s">
        <v>95</v>
      </c>
      <c r="BH39" s="6" t="s">
        <v>95</v>
      </c>
      <c r="BI39" s="6" t="s">
        <v>95</v>
      </c>
      <c r="BJ39" s="6" t="s">
        <v>95</v>
      </c>
      <c r="BK39" s="4">
        <v>6.5</v>
      </c>
      <c r="BL39" s="6" t="s">
        <v>95</v>
      </c>
      <c r="BM39" s="6" t="s">
        <v>95</v>
      </c>
      <c r="BN39" s="6" t="s">
        <v>95</v>
      </c>
      <c r="BO39" s="6" t="s">
        <v>95</v>
      </c>
      <c r="BP39" s="6" t="s">
        <v>95</v>
      </c>
      <c r="BQ39" s="6" t="s">
        <v>95</v>
      </c>
      <c r="BR39" s="6" t="s">
        <v>95</v>
      </c>
      <c r="BS39" s="6" t="s">
        <v>95</v>
      </c>
      <c r="BT39" s="4">
        <v>38</v>
      </c>
      <c r="BU39" s="6" t="s">
        <v>95</v>
      </c>
      <c r="BV39" s="6" t="s">
        <v>95</v>
      </c>
      <c r="BW39" s="6" t="s">
        <v>95</v>
      </c>
      <c r="BX39" s="6" t="s">
        <v>95</v>
      </c>
      <c r="BY39" s="6" t="s">
        <v>95</v>
      </c>
      <c r="BZ39" s="6" t="s">
        <v>95</v>
      </c>
      <c r="CA39" s="6" t="s">
        <v>95</v>
      </c>
      <c r="CB39" s="6" t="s">
        <v>95</v>
      </c>
      <c r="CC39" s="4">
        <v>19</v>
      </c>
      <c r="CD39" s="4">
        <v>8.6999999999999993</v>
      </c>
      <c r="CE39" s="4">
        <v>6.3</v>
      </c>
      <c r="CF39" s="4">
        <v>10.4</v>
      </c>
      <c r="CG39" s="4">
        <v>10.5</v>
      </c>
      <c r="CH39" s="4">
        <v>18</v>
      </c>
      <c r="CI39" s="4">
        <v>9.1999999999999993</v>
      </c>
      <c r="CJ39" s="4">
        <v>5.5</v>
      </c>
      <c r="CK39" s="4">
        <v>5.7</v>
      </c>
    </row>
    <row r="40" spans="1:89" x14ac:dyDescent="0.25">
      <c r="A40" s="12" t="s">
        <v>76</v>
      </c>
      <c r="B40" s="1">
        <v>9.5</v>
      </c>
      <c r="C40" s="1">
        <v>3.7</v>
      </c>
      <c r="D40" s="1">
        <v>9.9499999999999993</v>
      </c>
      <c r="E40" s="1">
        <v>28</v>
      </c>
      <c r="F40" s="1">
        <v>16.5</v>
      </c>
      <c r="G40" s="1">
        <v>14.3</v>
      </c>
      <c r="H40" s="1">
        <v>19</v>
      </c>
      <c r="I40" s="1">
        <v>22.5</v>
      </c>
      <c r="J40" s="6" t="s">
        <v>95</v>
      </c>
      <c r="K40" s="1">
        <v>32.5</v>
      </c>
      <c r="L40" s="6" t="s">
        <v>95</v>
      </c>
      <c r="M40" s="1">
        <v>2.73</v>
      </c>
      <c r="N40" s="1">
        <v>23.5</v>
      </c>
      <c r="O40" s="6" t="s">
        <v>95</v>
      </c>
      <c r="P40" s="1">
        <v>14.6</v>
      </c>
      <c r="Q40" s="1">
        <v>6.8</v>
      </c>
      <c r="R40" s="1">
        <v>17</v>
      </c>
      <c r="S40" s="1">
        <v>26</v>
      </c>
      <c r="T40" s="6" t="s">
        <v>95</v>
      </c>
      <c r="U40" s="6" t="s">
        <v>95</v>
      </c>
      <c r="V40" s="1">
        <v>23</v>
      </c>
      <c r="W40" s="1">
        <v>21</v>
      </c>
      <c r="Y40" s="1">
        <v>28</v>
      </c>
      <c r="Z40" s="1">
        <v>27.5</v>
      </c>
      <c r="AA40" s="1">
        <v>51.5</v>
      </c>
      <c r="AB40" s="1">
        <v>22.5</v>
      </c>
      <c r="AC40" s="1">
        <v>16</v>
      </c>
      <c r="AD40" s="1">
        <v>41</v>
      </c>
      <c r="AE40" s="6" t="s">
        <v>95</v>
      </c>
      <c r="AF40" s="6" t="s">
        <v>95</v>
      </c>
      <c r="AG40" s="1">
        <v>23.5</v>
      </c>
      <c r="AI40" s="1">
        <v>18.5</v>
      </c>
      <c r="AJ40" s="1">
        <v>8.6</v>
      </c>
      <c r="AK40" s="1">
        <v>10.199999999999999</v>
      </c>
      <c r="AL40" s="6" t="s">
        <v>95</v>
      </c>
      <c r="AM40" s="1">
        <v>71</v>
      </c>
      <c r="AN40" s="1">
        <v>46</v>
      </c>
      <c r="AO40" s="6" t="s">
        <v>95</v>
      </c>
      <c r="AP40" s="6" t="s">
        <v>95</v>
      </c>
      <c r="AQ40" s="1">
        <v>72</v>
      </c>
      <c r="AR40" s="1">
        <v>86</v>
      </c>
      <c r="AS40" s="1">
        <v>31</v>
      </c>
      <c r="AT40" s="1">
        <v>61</v>
      </c>
      <c r="AU40" s="6" t="s">
        <v>95</v>
      </c>
      <c r="AW40" s="6" t="s">
        <v>95</v>
      </c>
      <c r="AX40" s="6" t="s">
        <v>95</v>
      </c>
      <c r="AY40" s="6" t="s">
        <v>95</v>
      </c>
      <c r="AZ40" s="6" t="s">
        <v>95</v>
      </c>
      <c r="BA40" s="6" t="s">
        <v>95</v>
      </c>
      <c r="BB40" s="6" t="s">
        <v>95</v>
      </c>
      <c r="BC40" s="6" t="s">
        <v>95</v>
      </c>
      <c r="BD40" s="6" t="s">
        <v>95</v>
      </c>
      <c r="BE40" s="6" t="s">
        <v>95</v>
      </c>
      <c r="BF40" s="6" t="s">
        <v>95</v>
      </c>
      <c r="BG40" s="6" t="s">
        <v>95</v>
      </c>
      <c r="BH40" s="6" t="s">
        <v>95</v>
      </c>
      <c r="BI40" s="6" t="s">
        <v>95</v>
      </c>
      <c r="BJ40" s="6" t="s">
        <v>95</v>
      </c>
      <c r="BK40" s="1">
        <v>17.5</v>
      </c>
      <c r="BL40" s="6" t="s">
        <v>95</v>
      </c>
      <c r="BM40" s="6" t="s">
        <v>95</v>
      </c>
      <c r="BN40" s="6" t="s">
        <v>95</v>
      </c>
      <c r="BO40" s="6" t="s">
        <v>95</v>
      </c>
      <c r="BP40" s="6" t="s">
        <v>95</v>
      </c>
      <c r="BQ40" s="6" t="s">
        <v>95</v>
      </c>
      <c r="BR40" s="6" t="s">
        <v>95</v>
      </c>
      <c r="BS40" s="6" t="s">
        <v>95</v>
      </c>
      <c r="BT40" s="1">
        <v>136</v>
      </c>
      <c r="BU40" s="6" t="s">
        <v>95</v>
      </c>
      <c r="BV40" s="6" t="s">
        <v>95</v>
      </c>
      <c r="BW40" s="6" t="s">
        <v>95</v>
      </c>
      <c r="BX40" s="6" t="s">
        <v>95</v>
      </c>
      <c r="BY40" s="6" t="s">
        <v>95</v>
      </c>
      <c r="BZ40" s="6" t="s">
        <v>95</v>
      </c>
      <c r="CA40" s="6" t="s">
        <v>95</v>
      </c>
      <c r="CB40" s="6" t="s">
        <v>95</v>
      </c>
      <c r="CC40" s="1">
        <v>68.5</v>
      </c>
      <c r="CD40" s="1">
        <v>30</v>
      </c>
      <c r="CE40" s="1">
        <v>23</v>
      </c>
      <c r="CF40" s="1">
        <v>39</v>
      </c>
      <c r="CG40" s="1">
        <v>37.5</v>
      </c>
      <c r="CH40" s="1">
        <v>71.5</v>
      </c>
      <c r="CI40" s="1">
        <v>29.5</v>
      </c>
      <c r="CJ40" s="1">
        <v>19</v>
      </c>
      <c r="CK40" s="1">
        <v>19.5</v>
      </c>
    </row>
    <row r="41" spans="1:89" s="3" customFormat="1" x14ac:dyDescent="0.25">
      <c r="A41" s="10" t="s">
        <v>77</v>
      </c>
      <c r="B41" s="3">
        <v>1.87</v>
      </c>
      <c r="C41" s="3">
        <v>0.54</v>
      </c>
      <c r="D41" s="3">
        <v>2.36</v>
      </c>
      <c r="E41" s="3">
        <v>4.4800000000000004</v>
      </c>
      <c r="F41" s="3">
        <v>2.66</v>
      </c>
      <c r="G41" s="3">
        <v>2.0299999999999998</v>
      </c>
      <c r="H41" s="3">
        <v>3.24</v>
      </c>
      <c r="I41" s="3">
        <v>3.62</v>
      </c>
      <c r="J41" s="6" t="s">
        <v>95</v>
      </c>
      <c r="K41" s="3">
        <v>5.01</v>
      </c>
      <c r="L41" s="6" t="s">
        <v>95</v>
      </c>
      <c r="M41" s="3">
        <v>0.7</v>
      </c>
      <c r="N41" s="3">
        <v>4.18</v>
      </c>
      <c r="O41" s="6" t="s">
        <v>95</v>
      </c>
      <c r="P41" s="3">
        <v>3.41</v>
      </c>
      <c r="Q41" s="3">
        <v>1.49</v>
      </c>
      <c r="R41" s="3">
        <v>3.66</v>
      </c>
      <c r="S41" s="3">
        <v>4.42</v>
      </c>
      <c r="T41" s="6" t="s">
        <v>95</v>
      </c>
      <c r="U41" s="6" t="s">
        <v>95</v>
      </c>
      <c r="V41" s="3">
        <v>3.09</v>
      </c>
      <c r="W41" s="3">
        <v>4</v>
      </c>
      <c r="Y41" s="3">
        <v>5.65</v>
      </c>
      <c r="Z41" s="3">
        <v>3.76</v>
      </c>
      <c r="AA41" s="3">
        <v>8.4499999999999993</v>
      </c>
      <c r="AB41" s="3">
        <v>3.7</v>
      </c>
      <c r="AC41" s="3">
        <v>1.85</v>
      </c>
      <c r="AD41" s="3">
        <v>8</v>
      </c>
      <c r="AE41" s="6" t="s">
        <v>95</v>
      </c>
      <c r="AF41" s="6" t="s">
        <v>95</v>
      </c>
      <c r="AG41" s="3">
        <v>3.64</v>
      </c>
      <c r="AI41" s="3">
        <v>2.84</v>
      </c>
      <c r="AJ41" s="3">
        <v>2.4500000000000002</v>
      </c>
      <c r="AK41" s="3">
        <v>1.54</v>
      </c>
      <c r="AL41" s="6" t="s">
        <v>95</v>
      </c>
      <c r="AM41" s="3">
        <v>13</v>
      </c>
      <c r="AN41" s="3">
        <v>7.1</v>
      </c>
      <c r="AO41" s="6" t="s">
        <v>95</v>
      </c>
      <c r="AP41" s="6" t="s">
        <v>95</v>
      </c>
      <c r="AQ41" s="3">
        <v>13</v>
      </c>
      <c r="AR41" s="3">
        <v>13.2</v>
      </c>
      <c r="AS41" s="3">
        <v>4.4000000000000004</v>
      </c>
      <c r="AT41" s="3">
        <v>10.9</v>
      </c>
      <c r="AU41" s="6" t="s">
        <v>95</v>
      </c>
      <c r="AV41" s="21"/>
      <c r="AW41" s="6" t="s">
        <v>95</v>
      </c>
      <c r="AX41" s="6" t="s">
        <v>95</v>
      </c>
      <c r="AY41" s="6" t="s">
        <v>95</v>
      </c>
      <c r="AZ41" s="6" t="s">
        <v>95</v>
      </c>
      <c r="BA41" s="6" t="s">
        <v>95</v>
      </c>
      <c r="BB41" s="6" t="s">
        <v>95</v>
      </c>
      <c r="BC41" s="6" t="s">
        <v>95</v>
      </c>
      <c r="BD41" s="6" t="s">
        <v>95</v>
      </c>
      <c r="BE41" s="6" t="s">
        <v>95</v>
      </c>
      <c r="BF41" s="6" t="s">
        <v>95</v>
      </c>
      <c r="BG41" s="6" t="s">
        <v>95</v>
      </c>
      <c r="BH41" s="6" t="s">
        <v>95</v>
      </c>
      <c r="BI41" s="6" t="s">
        <v>95</v>
      </c>
      <c r="BJ41" s="6" t="s">
        <v>95</v>
      </c>
      <c r="BK41" s="3">
        <v>2.15</v>
      </c>
      <c r="BL41" s="6" t="s">
        <v>95</v>
      </c>
      <c r="BM41" s="6" t="s">
        <v>95</v>
      </c>
      <c r="BN41" s="6" t="s">
        <v>95</v>
      </c>
      <c r="BO41" s="6" t="s">
        <v>95</v>
      </c>
      <c r="BP41" s="6" t="s">
        <v>95</v>
      </c>
      <c r="BQ41" s="6" t="s">
        <v>95</v>
      </c>
      <c r="BR41" s="6" t="s">
        <v>95</v>
      </c>
      <c r="BS41" s="6" t="s">
        <v>95</v>
      </c>
      <c r="BT41" s="3">
        <v>25</v>
      </c>
      <c r="BU41" s="6" t="s">
        <v>95</v>
      </c>
      <c r="BV41" s="6" t="s">
        <v>95</v>
      </c>
      <c r="BW41" s="6" t="s">
        <v>95</v>
      </c>
      <c r="BX41" s="6" t="s">
        <v>95</v>
      </c>
      <c r="BY41" s="6" t="s">
        <v>95</v>
      </c>
      <c r="BZ41" s="6" t="s">
        <v>95</v>
      </c>
      <c r="CA41" s="6" t="s">
        <v>95</v>
      </c>
      <c r="CB41" s="6" t="s">
        <v>95</v>
      </c>
      <c r="CC41" s="3">
        <v>11.65</v>
      </c>
      <c r="CD41" s="3">
        <v>5.95</v>
      </c>
      <c r="CE41" s="3">
        <v>4.0999999999999996</v>
      </c>
      <c r="CF41" s="3">
        <v>6.9</v>
      </c>
      <c r="CG41" s="3">
        <v>6.35</v>
      </c>
      <c r="CH41" s="3">
        <v>12.25</v>
      </c>
      <c r="CI41" s="3">
        <v>3.98</v>
      </c>
      <c r="CJ41" s="3">
        <v>2.83</v>
      </c>
      <c r="CK41" s="3">
        <v>2.86</v>
      </c>
    </row>
    <row r="42" spans="1:89" s="3" customFormat="1" x14ac:dyDescent="0.25">
      <c r="A42" s="10" t="s">
        <v>78</v>
      </c>
      <c r="B42" s="3">
        <v>0.41</v>
      </c>
      <c r="C42" s="3">
        <v>0.46</v>
      </c>
      <c r="D42" s="3">
        <v>0.61</v>
      </c>
      <c r="E42" s="3">
        <v>1.19</v>
      </c>
      <c r="F42" s="3">
        <v>0.78</v>
      </c>
      <c r="G42" s="3">
        <v>0.46</v>
      </c>
      <c r="H42" s="3">
        <v>0.73</v>
      </c>
      <c r="I42" s="3">
        <v>0.57999999999999996</v>
      </c>
      <c r="J42" s="6" t="s">
        <v>95</v>
      </c>
      <c r="K42" s="3">
        <v>1.06</v>
      </c>
      <c r="L42" s="6" t="s">
        <v>95</v>
      </c>
      <c r="M42" s="3">
        <v>0.48</v>
      </c>
      <c r="N42" s="3">
        <v>1.1499999999999999</v>
      </c>
      <c r="O42" s="6" t="s">
        <v>95</v>
      </c>
      <c r="P42" s="3">
        <v>0.21</v>
      </c>
      <c r="Q42" s="3">
        <v>0.33</v>
      </c>
      <c r="R42" s="3">
        <v>0.95</v>
      </c>
      <c r="S42" s="3">
        <v>0.99</v>
      </c>
      <c r="T42" s="6" t="s">
        <v>95</v>
      </c>
      <c r="U42" s="6" t="s">
        <v>95</v>
      </c>
      <c r="V42" s="3">
        <v>0.55000000000000004</v>
      </c>
      <c r="W42" s="3">
        <v>0.86</v>
      </c>
      <c r="Y42" s="3">
        <v>1.48</v>
      </c>
      <c r="Z42" s="3">
        <v>0.93</v>
      </c>
      <c r="AA42" s="3">
        <v>2.25</v>
      </c>
      <c r="AB42" s="3">
        <v>0.88</v>
      </c>
      <c r="AC42" s="3">
        <v>0.64</v>
      </c>
      <c r="AD42" s="3">
        <v>1.94</v>
      </c>
      <c r="AE42" s="6" t="s">
        <v>95</v>
      </c>
      <c r="AF42" s="6" t="s">
        <v>95</v>
      </c>
      <c r="AG42" s="3">
        <v>0.85</v>
      </c>
      <c r="AI42" s="3">
        <v>0.74</v>
      </c>
      <c r="AJ42" s="3">
        <v>0.23</v>
      </c>
      <c r="AK42" s="3">
        <v>0.38</v>
      </c>
      <c r="AL42" s="6" t="s">
        <v>95</v>
      </c>
      <c r="AM42" s="3">
        <v>1.51</v>
      </c>
      <c r="AN42" s="3">
        <v>1.23</v>
      </c>
      <c r="AO42" s="6" t="s">
        <v>95</v>
      </c>
      <c r="AP42" s="6" t="s">
        <v>95</v>
      </c>
      <c r="AQ42" s="3">
        <v>2.08</v>
      </c>
      <c r="AR42" s="3">
        <v>1.86</v>
      </c>
      <c r="AS42" s="3">
        <v>0.61</v>
      </c>
      <c r="AT42" s="3">
        <v>1.74</v>
      </c>
      <c r="AU42" s="6" t="s">
        <v>95</v>
      </c>
      <c r="AV42" s="21"/>
      <c r="AW42" s="6" t="s">
        <v>95</v>
      </c>
      <c r="AX42" s="6" t="s">
        <v>95</v>
      </c>
      <c r="AY42" s="6" t="s">
        <v>95</v>
      </c>
      <c r="AZ42" s="6" t="s">
        <v>95</v>
      </c>
      <c r="BA42" s="6" t="s">
        <v>95</v>
      </c>
      <c r="BB42" s="6" t="s">
        <v>95</v>
      </c>
      <c r="BC42" s="6" t="s">
        <v>95</v>
      </c>
      <c r="BD42" s="6" t="s">
        <v>95</v>
      </c>
      <c r="BE42" s="6" t="s">
        <v>95</v>
      </c>
      <c r="BF42" s="6" t="s">
        <v>95</v>
      </c>
      <c r="BG42" s="6" t="s">
        <v>95</v>
      </c>
      <c r="BH42" s="6" t="s">
        <v>95</v>
      </c>
      <c r="BI42" s="6" t="s">
        <v>95</v>
      </c>
      <c r="BJ42" s="6" t="s">
        <v>95</v>
      </c>
      <c r="BK42" s="3">
        <v>0.17</v>
      </c>
      <c r="BL42" s="6" t="s">
        <v>95</v>
      </c>
      <c r="BM42" s="6" t="s">
        <v>95</v>
      </c>
      <c r="BN42" s="6" t="s">
        <v>95</v>
      </c>
      <c r="BO42" s="6" t="s">
        <v>95</v>
      </c>
      <c r="BP42" s="6" t="s">
        <v>95</v>
      </c>
      <c r="BQ42" s="6" t="s">
        <v>95</v>
      </c>
      <c r="BR42" s="6" t="s">
        <v>95</v>
      </c>
      <c r="BS42" s="6" t="s">
        <v>95</v>
      </c>
      <c r="BT42" s="3">
        <v>1.55</v>
      </c>
      <c r="BU42" s="6" t="s">
        <v>95</v>
      </c>
      <c r="BV42" s="6" t="s">
        <v>95</v>
      </c>
      <c r="BW42" s="6" t="s">
        <v>95</v>
      </c>
      <c r="BX42" s="6" t="s">
        <v>95</v>
      </c>
      <c r="BY42" s="6" t="s">
        <v>95</v>
      </c>
      <c r="BZ42" s="6" t="s">
        <v>95</v>
      </c>
      <c r="CA42" s="6" t="s">
        <v>95</v>
      </c>
      <c r="CB42" s="6" t="s">
        <v>95</v>
      </c>
      <c r="CC42" s="3">
        <v>1.59</v>
      </c>
      <c r="CD42" s="3">
        <v>0.85</v>
      </c>
      <c r="CE42" s="3">
        <v>0.82</v>
      </c>
      <c r="CF42" s="3">
        <v>1.58</v>
      </c>
      <c r="CG42" s="3">
        <v>1.43</v>
      </c>
      <c r="CH42" s="3">
        <v>3.31</v>
      </c>
      <c r="CI42" s="3">
        <v>1.31</v>
      </c>
      <c r="CJ42" s="3">
        <v>0.73</v>
      </c>
      <c r="CK42" s="3">
        <v>0.7</v>
      </c>
    </row>
    <row r="43" spans="1:89" s="3" customFormat="1" x14ac:dyDescent="0.25">
      <c r="A43" s="10" t="s">
        <v>79</v>
      </c>
      <c r="B43" s="3">
        <v>1.57</v>
      </c>
      <c r="C43" s="3">
        <v>0.44</v>
      </c>
      <c r="D43" s="3">
        <v>2</v>
      </c>
      <c r="E43" s="3">
        <v>3.35</v>
      </c>
      <c r="F43" s="3">
        <v>1.9</v>
      </c>
      <c r="G43" s="3">
        <v>1.42</v>
      </c>
      <c r="H43" s="3">
        <v>2.37</v>
      </c>
      <c r="I43" s="3">
        <v>2.57</v>
      </c>
      <c r="J43" s="6" t="s">
        <v>95</v>
      </c>
      <c r="K43" s="3">
        <v>3.59</v>
      </c>
      <c r="L43" s="6" t="s">
        <v>95</v>
      </c>
      <c r="M43" s="3">
        <v>0.68</v>
      </c>
      <c r="N43" s="3">
        <v>3.04</v>
      </c>
      <c r="O43" s="6" t="s">
        <v>95</v>
      </c>
      <c r="P43" s="3">
        <v>2.46</v>
      </c>
      <c r="Q43" s="3">
        <v>1.07</v>
      </c>
      <c r="R43" s="3">
        <v>2.93</v>
      </c>
      <c r="S43" s="3">
        <v>3.58</v>
      </c>
      <c r="T43" s="6" t="s">
        <v>95</v>
      </c>
      <c r="U43" s="6" t="s">
        <v>95</v>
      </c>
      <c r="V43" s="3">
        <v>2.46</v>
      </c>
      <c r="W43" s="3">
        <v>3.36</v>
      </c>
      <c r="Y43" s="3">
        <v>4.42</v>
      </c>
      <c r="Z43" s="3">
        <v>2.34</v>
      </c>
      <c r="AA43" s="3">
        <v>6.6</v>
      </c>
      <c r="AB43" s="3">
        <v>2.4500000000000002</v>
      </c>
      <c r="AC43" s="3">
        <v>1.17</v>
      </c>
      <c r="AD43" s="3">
        <v>6.3</v>
      </c>
      <c r="AE43" s="6" t="s">
        <v>95</v>
      </c>
      <c r="AF43" s="6" t="s">
        <v>95</v>
      </c>
      <c r="AG43" s="3">
        <v>2.38</v>
      </c>
      <c r="AI43" s="3">
        <v>2.0299999999999998</v>
      </c>
      <c r="AJ43" s="3">
        <v>2.44</v>
      </c>
      <c r="AK43" s="3">
        <v>1.23</v>
      </c>
      <c r="AL43" s="6" t="s">
        <v>95</v>
      </c>
      <c r="AM43" s="3">
        <v>11.2</v>
      </c>
      <c r="AN43" s="3">
        <v>6.3</v>
      </c>
      <c r="AO43" s="6" t="s">
        <v>95</v>
      </c>
      <c r="AP43" s="6" t="s">
        <v>95</v>
      </c>
      <c r="AQ43" s="3">
        <v>10.35</v>
      </c>
      <c r="AR43" s="3">
        <v>10.6</v>
      </c>
      <c r="AS43" s="3">
        <v>4</v>
      </c>
      <c r="AT43" s="3">
        <v>9</v>
      </c>
      <c r="AU43" s="6" t="s">
        <v>95</v>
      </c>
      <c r="AV43" s="21"/>
      <c r="AW43" s="6" t="s">
        <v>95</v>
      </c>
      <c r="AX43" s="6" t="s">
        <v>95</v>
      </c>
      <c r="AY43" s="6" t="s">
        <v>95</v>
      </c>
      <c r="AZ43" s="6" t="s">
        <v>95</v>
      </c>
      <c r="BA43" s="6" t="s">
        <v>95</v>
      </c>
      <c r="BB43" s="6" t="s">
        <v>95</v>
      </c>
      <c r="BC43" s="6" t="s">
        <v>95</v>
      </c>
      <c r="BD43" s="6" t="s">
        <v>95</v>
      </c>
      <c r="BE43" s="6" t="s">
        <v>95</v>
      </c>
      <c r="BF43" s="6" t="s">
        <v>95</v>
      </c>
      <c r="BG43" s="6" t="s">
        <v>95</v>
      </c>
      <c r="BH43" s="6" t="s">
        <v>95</v>
      </c>
      <c r="BI43" s="6" t="s">
        <v>95</v>
      </c>
      <c r="BJ43" s="6" t="s">
        <v>95</v>
      </c>
      <c r="BK43" s="3">
        <v>2.0299999999999998</v>
      </c>
      <c r="BL43" s="6" t="s">
        <v>95</v>
      </c>
      <c r="BM43" s="6" t="s">
        <v>95</v>
      </c>
      <c r="BN43" s="6" t="s">
        <v>95</v>
      </c>
      <c r="BO43" s="6" t="s">
        <v>95</v>
      </c>
      <c r="BP43" s="6" t="s">
        <v>95</v>
      </c>
      <c r="BQ43" s="6" t="s">
        <v>95</v>
      </c>
      <c r="BR43" s="6" t="s">
        <v>95</v>
      </c>
      <c r="BS43" s="6" t="s">
        <v>95</v>
      </c>
      <c r="BT43" s="3">
        <v>23.5</v>
      </c>
      <c r="BU43" s="6" t="s">
        <v>95</v>
      </c>
      <c r="BV43" s="6" t="s">
        <v>95</v>
      </c>
      <c r="BW43" s="6" t="s">
        <v>95</v>
      </c>
      <c r="BX43" s="6" t="s">
        <v>95</v>
      </c>
      <c r="BY43" s="6" t="s">
        <v>95</v>
      </c>
      <c r="BZ43" s="6" t="s">
        <v>95</v>
      </c>
      <c r="CA43" s="6" t="s">
        <v>95</v>
      </c>
      <c r="CB43" s="6" t="s">
        <v>95</v>
      </c>
      <c r="CC43" s="3">
        <v>9.6999999999999993</v>
      </c>
      <c r="CD43" s="3">
        <v>5.8</v>
      </c>
      <c r="CE43" s="3">
        <v>3.75</v>
      </c>
      <c r="CF43" s="3">
        <v>5.58</v>
      </c>
      <c r="CG43" s="3">
        <v>5.4</v>
      </c>
      <c r="CH43" s="3">
        <v>10.75</v>
      </c>
      <c r="CI43" s="3">
        <v>3.11</v>
      </c>
      <c r="CJ43" s="3">
        <v>2.25</v>
      </c>
      <c r="CK43" s="3">
        <v>2.2999999999999998</v>
      </c>
    </row>
    <row r="44" spans="1:89" s="3" customFormat="1" x14ac:dyDescent="0.25">
      <c r="A44" s="10" t="s">
        <v>80</v>
      </c>
      <c r="B44" s="3">
        <v>0.24</v>
      </c>
      <c r="C44" s="3">
        <v>8.1000000000000003E-2</v>
      </c>
      <c r="D44" s="3">
        <v>0.32500000000000001</v>
      </c>
      <c r="E44" s="3">
        <v>0.5</v>
      </c>
      <c r="F44" s="3">
        <v>0.22500000000000001</v>
      </c>
      <c r="G44" s="3">
        <v>0.17</v>
      </c>
      <c r="H44" s="3">
        <v>0.24</v>
      </c>
      <c r="I44" s="3">
        <v>0.27</v>
      </c>
      <c r="J44" s="6" t="s">
        <v>95</v>
      </c>
      <c r="K44" s="3">
        <v>0.36</v>
      </c>
      <c r="L44" s="6" t="s">
        <v>95</v>
      </c>
      <c r="M44" s="3">
        <v>0.1</v>
      </c>
      <c r="N44" s="3">
        <v>0.36</v>
      </c>
      <c r="O44" s="6" t="s">
        <v>95</v>
      </c>
      <c r="P44" s="3">
        <v>0.24</v>
      </c>
      <c r="Q44" s="3">
        <v>0.1</v>
      </c>
      <c r="R44" s="3">
        <v>0.33</v>
      </c>
      <c r="S44" s="3">
        <v>0.4</v>
      </c>
      <c r="T44" s="6" t="s">
        <v>95</v>
      </c>
      <c r="U44" s="6" t="s">
        <v>95</v>
      </c>
      <c r="V44" s="3">
        <v>0.31</v>
      </c>
      <c r="W44" s="3">
        <v>0.42</v>
      </c>
      <c r="Y44" s="3">
        <v>0.66</v>
      </c>
      <c r="Z44" s="3">
        <v>0.25</v>
      </c>
      <c r="AA44" s="3">
        <v>0.92</v>
      </c>
      <c r="AB44" s="3">
        <v>0.3</v>
      </c>
      <c r="AC44" s="3">
        <v>0.11</v>
      </c>
      <c r="AD44" s="3">
        <v>0.92</v>
      </c>
      <c r="AE44" s="6" t="s">
        <v>95</v>
      </c>
      <c r="AF44" s="6" t="s">
        <v>95</v>
      </c>
      <c r="AG44" s="3">
        <v>0.31</v>
      </c>
      <c r="AI44" s="3">
        <v>0.255</v>
      </c>
      <c r="AJ44" s="3">
        <v>0.45500000000000002</v>
      </c>
      <c r="AK44" s="3">
        <v>0.16</v>
      </c>
      <c r="AL44" s="6" t="s">
        <v>95</v>
      </c>
      <c r="AM44" s="3">
        <v>1.77</v>
      </c>
      <c r="AN44" s="3">
        <v>0.89</v>
      </c>
      <c r="AO44" s="6" t="s">
        <v>95</v>
      </c>
      <c r="AP44" s="6" t="s">
        <v>95</v>
      </c>
      <c r="AQ44" s="3">
        <v>1.52</v>
      </c>
      <c r="AR44" s="3">
        <v>1.48</v>
      </c>
      <c r="AS44" s="3">
        <v>0.51</v>
      </c>
      <c r="AT44" s="3">
        <v>1.26</v>
      </c>
      <c r="AU44" s="6" t="s">
        <v>95</v>
      </c>
      <c r="AV44" s="21"/>
      <c r="AW44" s="6" t="s">
        <v>95</v>
      </c>
      <c r="AX44" s="6" t="s">
        <v>95</v>
      </c>
      <c r="AY44" s="6" t="s">
        <v>95</v>
      </c>
      <c r="AZ44" s="6" t="s">
        <v>95</v>
      </c>
      <c r="BA44" s="6" t="s">
        <v>95</v>
      </c>
      <c r="BB44" s="6" t="s">
        <v>95</v>
      </c>
      <c r="BC44" s="6" t="s">
        <v>95</v>
      </c>
      <c r="BD44" s="6" t="s">
        <v>95</v>
      </c>
      <c r="BE44" s="6" t="s">
        <v>95</v>
      </c>
      <c r="BF44" s="6" t="s">
        <v>95</v>
      </c>
      <c r="BG44" s="6" t="s">
        <v>95</v>
      </c>
      <c r="BH44" s="6" t="s">
        <v>95</v>
      </c>
      <c r="BI44" s="6" t="s">
        <v>95</v>
      </c>
      <c r="BJ44" s="6" t="s">
        <v>95</v>
      </c>
      <c r="BK44" s="3">
        <v>0.255</v>
      </c>
      <c r="BL44" s="6" t="s">
        <v>95</v>
      </c>
      <c r="BM44" s="6" t="s">
        <v>95</v>
      </c>
      <c r="BN44" s="6" t="s">
        <v>95</v>
      </c>
      <c r="BO44" s="6" t="s">
        <v>95</v>
      </c>
      <c r="BP44" s="6" t="s">
        <v>95</v>
      </c>
      <c r="BQ44" s="6" t="s">
        <v>95</v>
      </c>
      <c r="BR44" s="6" t="s">
        <v>95</v>
      </c>
      <c r="BS44" s="6" t="s">
        <v>95</v>
      </c>
      <c r="BT44" s="3">
        <v>3.48</v>
      </c>
      <c r="BU44" s="6" t="s">
        <v>95</v>
      </c>
      <c r="BV44" s="6" t="s">
        <v>95</v>
      </c>
      <c r="BW44" s="6" t="s">
        <v>95</v>
      </c>
      <c r="BX44" s="6" t="s">
        <v>95</v>
      </c>
      <c r="BY44" s="6" t="s">
        <v>95</v>
      </c>
      <c r="BZ44" s="6" t="s">
        <v>95</v>
      </c>
      <c r="CA44" s="6" t="s">
        <v>95</v>
      </c>
      <c r="CB44" s="6" t="s">
        <v>95</v>
      </c>
      <c r="CC44" s="3">
        <v>1.39</v>
      </c>
      <c r="CD44" s="3">
        <v>0.9</v>
      </c>
      <c r="CE44" s="3">
        <v>0.5</v>
      </c>
      <c r="CF44" s="3">
        <v>0.74</v>
      </c>
      <c r="CG44" s="3">
        <v>0.67</v>
      </c>
      <c r="CH44" s="3">
        <v>1.29</v>
      </c>
      <c r="CI44" s="3">
        <v>0.31</v>
      </c>
      <c r="CJ44" s="3">
        <v>0.27</v>
      </c>
      <c r="CK44" s="3">
        <v>0.26500000000000001</v>
      </c>
    </row>
    <row r="45" spans="1:89" s="3" customFormat="1" x14ac:dyDescent="0.25">
      <c r="A45" s="10" t="s">
        <v>81</v>
      </c>
      <c r="B45" s="3">
        <v>1.26</v>
      </c>
      <c r="C45" s="3">
        <v>0.42</v>
      </c>
      <c r="D45" s="3">
        <v>1.95</v>
      </c>
      <c r="E45" s="3">
        <v>2.9</v>
      </c>
      <c r="F45" s="3">
        <v>1.19</v>
      </c>
      <c r="G45" s="3">
        <v>0.93</v>
      </c>
      <c r="H45" s="3">
        <v>1.34</v>
      </c>
      <c r="I45" s="3">
        <v>1.31</v>
      </c>
      <c r="J45" s="6" t="s">
        <v>95</v>
      </c>
      <c r="K45" s="3">
        <v>1.87</v>
      </c>
      <c r="L45" s="6" t="s">
        <v>95</v>
      </c>
      <c r="M45" s="3">
        <v>0.64</v>
      </c>
      <c r="N45" s="3">
        <v>1.93</v>
      </c>
      <c r="O45" s="6" t="s">
        <v>95</v>
      </c>
      <c r="P45" s="3">
        <v>1.03</v>
      </c>
      <c r="Q45" s="3">
        <v>0.46</v>
      </c>
      <c r="R45" s="3">
        <v>1.61</v>
      </c>
      <c r="S45" s="3">
        <v>2.2599999999999998</v>
      </c>
      <c r="T45" s="6" t="s">
        <v>95</v>
      </c>
      <c r="U45" s="6" t="s">
        <v>95</v>
      </c>
      <c r="V45" s="3">
        <v>2.09</v>
      </c>
      <c r="W45" s="3">
        <v>2.44</v>
      </c>
      <c r="Y45" s="3">
        <v>3.61</v>
      </c>
      <c r="Z45" s="3">
        <v>1.3</v>
      </c>
      <c r="AA45" s="3">
        <v>5.0999999999999996</v>
      </c>
      <c r="AB45" s="3">
        <v>1.65</v>
      </c>
      <c r="AC45" s="3">
        <v>0.52</v>
      </c>
      <c r="AD45" s="3">
        <v>5.4</v>
      </c>
      <c r="AE45" s="6" t="s">
        <v>95</v>
      </c>
      <c r="AF45" s="6" t="s">
        <v>95</v>
      </c>
      <c r="AG45" s="3">
        <v>1.64</v>
      </c>
      <c r="AI45" s="3">
        <v>1.37</v>
      </c>
      <c r="AJ45" s="3">
        <v>3.15</v>
      </c>
      <c r="AK45" s="3">
        <v>0.73</v>
      </c>
      <c r="AL45" s="6" t="s">
        <v>95</v>
      </c>
      <c r="AM45" s="3">
        <v>9.9</v>
      </c>
      <c r="AN45" s="3">
        <v>4.4000000000000004</v>
      </c>
      <c r="AO45" s="6" t="s">
        <v>95</v>
      </c>
      <c r="AP45" s="6" t="s">
        <v>95</v>
      </c>
      <c r="AQ45" s="3">
        <v>8.6</v>
      </c>
      <c r="AR45" s="3">
        <v>8</v>
      </c>
      <c r="AS45" s="3">
        <v>2.8</v>
      </c>
      <c r="AT45" s="3">
        <v>6.8</v>
      </c>
      <c r="AU45" s="6" t="s">
        <v>95</v>
      </c>
      <c r="AV45" s="21"/>
      <c r="AW45" s="6" t="s">
        <v>95</v>
      </c>
      <c r="AX45" s="6" t="s">
        <v>95</v>
      </c>
      <c r="AY45" s="6" t="s">
        <v>95</v>
      </c>
      <c r="AZ45" s="6" t="s">
        <v>95</v>
      </c>
      <c r="BA45" s="6" t="s">
        <v>95</v>
      </c>
      <c r="BB45" s="6" t="s">
        <v>95</v>
      </c>
      <c r="BC45" s="6" t="s">
        <v>95</v>
      </c>
      <c r="BD45" s="6" t="s">
        <v>95</v>
      </c>
      <c r="BE45" s="6" t="s">
        <v>95</v>
      </c>
      <c r="BF45" s="6" t="s">
        <v>95</v>
      </c>
      <c r="BG45" s="6" t="s">
        <v>95</v>
      </c>
      <c r="BH45" s="6" t="s">
        <v>95</v>
      </c>
      <c r="BI45" s="6" t="s">
        <v>95</v>
      </c>
      <c r="BJ45" s="6" t="s">
        <v>95</v>
      </c>
      <c r="BK45" s="3">
        <v>1.57</v>
      </c>
      <c r="BL45" s="6" t="s">
        <v>95</v>
      </c>
      <c r="BM45" s="6" t="s">
        <v>95</v>
      </c>
      <c r="BN45" s="6" t="s">
        <v>95</v>
      </c>
      <c r="BO45" s="6" t="s">
        <v>95</v>
      </c>
      <c r="BP45" s="6" t="s">
        <v>95</v>
      </c>
      <c r="BQ45" s="6" t="s">
        <v>95</v>
      </c>
      <c r="BR45" s="6" t="s">
        <v>95</v>
      </c>
      <c r="BS45" s="6" t="s">
        <v>95</v>
      </c>
      <c r="BT45" s="3">
        <v>21</v>
      </c>
      <c r="BU45" s="6" t="s">
        <v>95</v>
      </c>
      <c r="BV45" s="6" t="s">
        <v>95</v>
      </c>
      <c r="BW45" s="6" t="s">
        <v>95</v>
      </c>
      <c r="BX45" s="6" t="s">
        <v>95</v>
      </c>
      <c r="BY45" s="6" t="s">
        <v>95</v>
      </c>
      <c r="BZ45" s="6" t="s">
        <v>95</v>
      </c>
      <c r="CA45" s="6" t="s">
        <v>95</v>
      </c>
      <c r="CB45" s="6" t="s">
        <v>95</v>
      </c>
      <c r="CC45" s="3">
        <v>8.25</v>
      </c>
      <c r="CD45" s="3">
        <v>5.45</v>
      </c>
      <c r="CE45" s="3">
        <v>2.85</v>
      </c>
      <c r="CF45" s="3">
        <v>4.1900000000000004</v>
      </c>
      <c r="CG45" s="3">
        <v>3.58</v>
      </c>
      <c r="CH45" s="3">
        <v>7.2</v>
      </c>
      <c r="CI45" s="3">
        <v>1.65</v>
      </c>
      <c r="CJ45" s="3">
        <v>1.33</v>
      </c>
      <c r="CK45" s="3">
        <v>1.39</v>
      </c>
    </row>
    <row r="46" spans="1:89" s="3" customFormat="1" x14ac:dyDescent="0.25">
      <c r="A46" s="10" t="s">
        <v>82</v>
      </c>
      <c r="B46" s="3">
        <v>0.23</v>
      </c>
      <c r="C46" s="3">
        <v>0.09</v>
      </c>
      <c r="D46" s="3">
        <v>0.37</v>
      </c>
      <c r="E46" s="3">
        <v>0.54</v>
      </c>
      <c r="F46" s="3">
        <v>0.22</v>
      </c>
      <c r="G46" s="3">
        <v>0.18</v>
      </c>
      <c r="H46" s="3">
        <v>0.21</v>
      </c>
      <c r="I46" s="3">
        <v>0.22</v>
      </c>
      <c r="J46" s="6" t="s">
        <v>95</v>
      </c>
      <c r="K46" s="3">
        <v>0.32</v>
      </c>
      <c r="L46" s="6" t="s">
        <v>95</v>
      </c>
      <c r="M46" s="3">
        <v>0.13</v>
      </c>
      <c r="N46" s="3">
        <v>0.32</v>
      </c>
      <c r="O46" s="6" t="s">
        <v>95</v>
      </c>
      <c r="P46" s="3">
        <v>0.14000000000000001</v>
      </c>
      <c r="Q46" s="3">
        <v>7.0000000000000007E-2</v>
      </c>
      <c r="R46" s="3">
        <v>0.28000000000000003</v>
      </c>
      <c r="S46" s="3">
        <v>0.39</v>
      </c>
      <c r="T46" s="6" t="s">
        <v>95</v>
      </c>
      <c r="U46" s="6" t="s">
        <v>95</v>
      </c>
      <c r="V46" s="3">
        <v>0.39</v>
      </c>
      <c r="W46" s="3">
        <v>0.45</v>
      </c>
      <c r="Y46" s="3">
        <v>0.74</v>
      </c>
      <c r="Z46" s="3">
        <v>0.24</v>
      </c>
      <c r="AA46" s="3">
        <v>0.96</v>
      </c>
      <c r="AB46" s="3">
        <v>0.31</v>
      </c>
      <c r="AC46" s="3">
        <v>8.2000000000000003E-2</v>
      </c>
      <c r="AD46" s="3">
        <v>1.04</v>
      </c>
      <c r="AE46" s="6" t="s">
        <v>95</v>
      </c>
      <c r="AF46" s="6" t="s">
        <v>95</v>
      </c>
      <c r="AG46" s="3">
        <v>0.3</v>
      </c>
      <c r="AI46" s="3">
        <v>0.25</v>
      </c>
      <c r="AJ46" s="3">
        <v>0.65</v>
      </c>
      <c r="AK46" s="3">
        <v>0.15</v>
      </c>
      <c r="AL46" s="6" t="s">
        <v>95</v>
      </c>
      <c r="AM46" s="3">
        <v>1.88</v>
      </c>
      <c r="AN46" s="3">
        <v>0.91</v>
      </c>
      <c r="AO46" s="6" t="s">
        <v>95</v>
      </c>
      <c r="AP46" s="6" t="s">
        <v>95</v>
      </c>
      <c r="AQ46" s="3">
        <v>1.68</v>
      </c>
      <c r="AR46" s="3">
        <v>1.53</v>
      </c>
      <c r="AS46" s="3">
        <v>0.62</v>
      </c>
      <c r="AT46" s="3">
        <v>1.34</v>
      </c>
      <c r="AU46" s="6" t="s">
        <v>95</v>
      </c>
      <c r="AV46" s="21"/>
      <c r="AW46" s="6" t="s">
        <v>95</v>
      </c>
      <c r="AX46" s="6" t="s">
        <v>95</v>
      </c>
      <c r="AY46" s="6" t="s">
        <v>95</v>
      </c>
      <c r="AZ46" s="6" t="s">
        <v>95</v>
      </c>
      <c r="BA46" s="6" t="s">
        <v>95</v>
      </c>
      <c r="BB46" s="6" t="s">
        <v>95</v>
      </c>
      <c r="BC46" s="6" t="s">
        <v>95</v>
      </c>
      <c r="BD46" s="6" t="s">
        <v>95</v>
      </c>
      <c r="BE46" s="6" t="s">
        <v>95</v>
      </c>
      <c r="BF46" s="6" t="s">
        <v>95</v>
      </c>
      <c r="BG46" s="6" t="s">
        <v>95</v>
      </c>
      <c r="BH46" s="6" t="s">
        <v>95</v>
      </c>
      <c r="BI46" s="6" t="s">
        <v>95</v>
      </c>
      <c r="BJ46" s="6" t="s">
        <v>95</v>
      </c>
      <c r="BK46" s="3">
        <v>0.3</v>
      </c>
      <c r="BL46" s="6" t="s">
        <v>95</v>
      </c>
      <c r="BM46" s="6" t="s">
        <v>95</v>
      </c>
      <c r="BN46" s="6" t="s">
        <v>95</v>
      </c>
      <c r="BO46" s="6" t="s">
        <v>95</v>
      </c>
      <c r="BP46" s="6" t="s">
        <v>95</v>
      </c>
      <c r="BQ46" s="6" t="s">
        <v>95</v>
      </c>
      <c r="BR46" s="6" t="s">
        <v>95</v>
      </c>
      <c r="BS46" s="6" t="s">
        <v>95</v>
      </c>
      <c r="BT46" s="3">
        <v>4.0999999999999996</v>
      </c>
      <c r="BU46" s="6" t="s">
        <v>95</v>
      </c>
      <c r="BV46" s="6" t="s">
        <v>95</v>
      </c>
      <c r="BW46" s="6" t="s">
        <v>95</v>
      </c>
      <c r="BX46" s="6" t="s">
        <v>95</v>
      </c>
      <c r="BY46" s="6" t="s">
        <v>95</v>
      </c>
      <c r="BZ46" s="6" t="s">
        <v>95</v>
      </c>
      <c r="CA46" s="6" t="s">
        <v>95</v>
      </c>
      <c r="CB46" s="6" t="s">
        <v>95</v>
      </c>
      <c r="CC46" s="3">
        <v>1.59</v>
      </c>
      <c r="CD46" s="3">
        <v>1.05</v>
      </c>
      <c r="CE46" s="3">
        <v>0.53</v>
      </c>
      <c r="CF46" s="3">
        <v>0.75</v>
      </c>
      <c r="CG46" s="3">
        <v>0.66</v>
      </c>
      <c r="CH46" s="3">
        <v>1.25</v>
      </c>
      <c r="CI46" s="3">
        <v>0.24</v>
      </c>
      <c r="CJ46" s="3">
        <v>0.24</v>
      </c>
      <c r="CK46" s="3">
        <v>0.23</v>
      </c>
    </row>
    <row r="47" spans="1:89" s="3" customFormat="1" x14ac:dyDescent="0.25">
      <c r="A47" s="10" t="s">
        <v>83</v>
      </c>
      <c r="B47" s="3">
        <v>0.72</v>
      </c>
      <c r="C47" s="3">
        <v>0.3</v>
      </c>
      <c r="D47" s="3">
        <v>1.0900000000000001</v>
      </c>
      <c r="E47" s="3">
        <v>1.66</v>
      </c>
      <c r="F47" s="3">
        <v>0.65</v>
      </c>
      <c r="G47" s="3">
        <v>0.63</v>
      </c>
      <c r="H47" s="3">
        <v>0.63</v>
      </c>
      <c r="I47" s="3">
        <v>0.55000000000000004</v>
      </c>
      <c r="J47" s="6" t="s">
        <v>95</v>
      </c>
      <c r="K47" s="3">
        <v>0.88</v>
      </c>
      <c r="L47" s="6" t="s">
        <v>95</v>
      </c>
      <c r="M47" s="3">
        <v>0.36</v>
      </c>
      <c r="N47" s="3">
        <v>0.92</v>
      </c>
      <c r="O47" s="6" t="s">
        <v>95</v>
      </c>
      <c r="P47" s="3">
        <v>0.34</v>
      </c>
      <c r="Q47" s="3">
        <v>0.17</v>
      </c>
      <c r="R47" s="3">
        <v>0.74</v>
      </c>
      <c r="S47" s="3">
        <v>1.1200000000000001</v>
      </c>
      <c r="T47" s="6" t="s">
        <v>95</v>
      </c>
      <c r="U47" s="6" t="s">
        <v>95</v>
      </c>
      <c r="V47" s="3">
        <v>1.31</v>
      </c>
      <c r="W47" s="3">
        <v>1.29</v>
      </c>
      <c r="Y47" s="3">
        <v>2.27</v>
      </c>
      <c r="Z47" s="3">
        <v>0.72</v>
      </c>
      <c r="AA47" s="3">
        <v>2.89</v>
      </c>
      <c r="AB47" s="3">
        <v>0.89</v>
      </c>
      <c r="AC47" s="3">
        <v>0.28000000000000003</v>
      </c>
      <c r="AD47" s="3">
        <v>3.28</v>
      </c>
      <c r="AE47" s="6" t="s">
        <v>95</v>
      </c>
      <c r="AF47" s="6" t="s">
        <v>95</v>
      </c>
      <c r="AG47" s="3">
        <v>0.9</v>
      </c>
      <c r="AI47" s="3">
        <v>0.72499999999999998</v>
      </c>
      <c r="AJ47" s="3">
        <v>2.14</v>
      </c>
      <c r="AK47" s="3">
        <v>0.46</v>
      </c>
      <c r="AL47" s="6" t="s">
        <v>95</v>
      </c>
      <c r="AM47" s="3">
        <v>5.6</v>
      </c>
      <c r="AN47" s="3">
        <v>2.6</v>
      </c>
      <c r="AO47" s="6" t="s">
        <v>95</v>
      </c>
      <c r="AP47" s="6" t="s">
        <v>95</v>
      </c>
      <c r="AQ47" s="3">
        <v>5</v>
      </c>
      <c r="AR47" s="3">
        <v>4.9000000000000004</v>
      </c>
      <c r="AS47" s="3">
        <v>1.88</v>
      </c>
      <c r="AT47" s="3">
        <v>3.8</v>
      </c>
      <c r="AU47" s="6" t="s">
        <v>95</v>
      </c>
      <c r="AV47" s="21"/>
      <c r="AW47" s="6" t="s">
        <v>95</v>
      </c>
      <c r="AX47" s="6" t="s">
        <v>95</v>
      </c>
      <c r="AY47" s="6" t="s">
        <v>95</v>
      </c>
      <c r="AZ47" s="6" t="s">
        <v>95</v>
      </c>
      <c r="BA47" s="6" t="s">
        <v>95</v>
      </c>
      <c r="BB47" s="6" t="s">
        <v>95</v>
      </c>
      <c r="BC47" s="6" t="s">
        <v>95</v>
      </c>
      <c r="BD47" s="6" t="s">
        <v>95</v>
      </c>
      <c r="BE47" s="6" t="s">
        <v>95</v>
      </c>
      <c r="BF47" s="6" t="s">
        <v>95</v>
      </c>
      <c r="BG47" s="6" t="s">
        <v>95</v>
      </c>
      <c r="BH47" s="6" t="s">
        <v>95</v>
      </c>
      <c r="BI47" s="6" t="s">
        <v>95</v>
      </c>
      <c r="BJ47" s="6" t="s">
        <v>95</v>
      </c>
      <c r="BK47" s="3">
        <v>1.0900000000000001</v>
      </c>
      <c r="BL47" s="6" t="s">
        <v>95</v>
      </c>
      <c r="BM47" s="6" t="s">
        <v>95</v>
      </c>
      <c r="BN47" s="6" t="s">
        <v>95</v>
      </c>
      <c r="BO47" s="6" t="s">
        <v>95</v>
      </c>
      <c r="BP47" s="6" t="s">
        <v>95</v>
      </c>
      <c r="BQ47" s="6" t="s">
        <v>95</v>
      </c>
      <c r="BR47" s="6" t="s">
        <v>95</v>
      </c>
      <c r="BS47" s="6" t="s">
        <v>95</v>
      </c>
      <c r="BT47" s="3">
        <v>12.3</v>
      </c>
      <c r="BU47" s="6" t="s">
        <v>95</v>
      </c>
      <c r="BV47" s="6" t="s">
        <v>95</v>
      </c>
      <c r="BW47" s="6" t="s">
        <v>95</v>
      </c>
      <c r="BX47" s="6" t="s">
        <v>95</v>
      </c>
      <c r="BY47" s="6" t="s">
        <v>95</v>
      </c>
      <c r="BZ47" s="6" t="s">
        <v>95</v>
      </c>
      <c r="CA47" s="6" t="s">
        <v>95</v>
      </c>
      <c r="CB47" s="6" t="s">
        <v>95</v>
      </c>
      <c r="CC47" s="3">
        <v>5.0999999999999996</v>
      </c>
      <c r="CD47" s="3">
        <v>3.15</v>
      </c>
      <c r="CE47" s="3">
        <v>1.66</v>
      </c>
      <c r="CF47" s="3">
        <v>2.21</v>
      </c>
      <c r="CG47" s="3">
        <v>1.93</v>
      </c>
      <c r="CH47" s="3">
        <v>3.55</v>
      </c>
      <c r="CI47" s="3">
        <v>0.63</v>
      </c>
      <c r="CJ47" s="3">
        <v>0.71</v>
      </c>
      <c r="CK47" s="3">
        <v>0.73499999999999999</v>
      </c>
    </row>
    <row r="48" spans="1:89" s="3" customFormat="1" x14ac:dyDescent="0.25">
      <c r="A48" s="10" t="s">
        <v>84</v>
      </c>
      <c r="B48" s="3">
        <v>0.13</v>
      </c>
      <c r="C48" s="3">
        <v>5.3999999999999999E-2</v>
      </c>
      <c r="D48" s="3">
        <v>0.16</v>
      </c>
      <c r="E48" s="3">
        <v>0.2</v>
      </c>
      <c r="F48" s="3">
        <v>8.8999999999999996E-2</v>
      </c>
      <c r="G48" s="3">
        <v>9.0999999999999998E-2</v>
      </c>
      <c r="H48" s="3">
        <v>7.6999999999999999E-2</v>
      </c>
      <c r="I48" s="3">
        <v>7.2999999999999995E-2</v>
      </c>
      <c r="J48" s="6" t="s">
        <v>95</v>
      </c>
      <c r="K48" s="3">
        <v>0.12</v>
      </c>
      <c r="L48" s="6" t="s">
        <v>95</v>
      </c>
      <c r="M48" s="3">
        <v>5.7000000000000002E-2</v>
      </c>
      <c r="N48" s="3">
        <v>0.14000000000000001</v>
      </c>
      <c r="O48" s="6" t="s">
        <v>95</v>
      </c>
      <c r="P48" s="3">
        <v>4.1000000000000002E-2</v>
      </c>
      <c r="Q48" s="3">
        <v>2.5000000000000001E-2</v>
      </c>
      <c r="R48" s="3">
        <v>9.2999999999999999E-2</v>
      </c>
      <c r="S48" s="3">
        <v>0.15</v>
      </c>
      <c r="T48" s="6" t="s">
        <v>95</v>
      </c>
      <c r="U48" s="6" t="s">
        <v>95</v>
      </c>
      <c r="V48" s="3">
        <v>0.2</v>
      </c>
      <c r="W48" s="3">
        <v>0.19</v>
      </c>
      <c r="Y48" s="3">
        <v>0.33</v>
      </c>
      <c r="Z48" s="3">
        <v>0.12</v>
      </c>
      <c r="AA48" s="3">
        <v>0.4</v>
      </c>
      <c r="AB48" s="3">
        <v>0.14000000000000001</v>
      </c>
      <c r="AC48" s="3">
        <v>4.2999999999999997E-2</v>
      </c>
      <c r="AD48" s="3">
        <v>0.47</v>
      </c>
      <c r="AE48" s="6" t="s">
        <v>95</v>
      </c>
      <c r="AF48" s="6" t="s">
        <v>95</v>
      </c>
      <c r="AG48" s="3">
        <v>0.13</v>
      </c>
      <c r="AI48" s="3">
        <v>0.1</v>
      </c>
      <c r="AJ48" s="3">
        <v>0.33</v>
      </c>
      <c r="AK48" s="3">
        <v>8.1000000000000003E-2</v>
      </c>
      <c r="AL48" s="6" t="s">
        <v>95</v>
      </c>
      <c r="AM48" s="3">
        <v>0.83</v>
      </c>
      <c r="AN48" s="3">
        <v>0.4</v>
      </c>
      <c r="AO48" s="6" t="s">
        <v>95</v>
      </c>
      <c r="AP48" s="6" t="s">
        <v>95</v>
      </c>
      <c r="AQ48" s="3">
        <v>0.72</v>
      </c>
      <c r="AR48" s="3">
        <v>0.78</v>
      </c>
      <c r="AS48" s="3">
        <v>0.3</v>
      </c>
      <c r="AT48" s="3">
        <v>0.59</v>
      </c>
      <c r="AU48" s="6" t="s">
        <v>95</v>
      </c>
      <c r="AV48" s="21"/>
      <c r="AW48" s="6" t="s">
        <v>95</v>
      </c>
      <c r="AX48" s="6" t="s">
        <v>95</v>
      </c>
      <c r="AY48" s="6" t="s">
        <v>95</v>
      </c>
      <c r="AZ48" s="6" t="s">
        <v>95</v>
      </c>
      <c r="BA48" s="6" t="s">
        <v>95</v>
      </c>
      <c r="BB48" s="6" t="s">
        <v>95</v>
      </c>
      <c r="BC48" s="6" t="s">
        <v>95</v>
      </c>
      <c r="BD48" s="6" t="s">
        <v>95</v>
      </c>
      <c r="BE48" s="6" t="s">
        <v>95</v>
      </c>
      <c r="BF48" s="6" t="s">
        <v>95</v>
      </c>
      <c r="BG48" s="6" t="s">
        <v>95</v>
      </c>
      <c r="BH48" s="6" t="s">
        <v>95</v>
      </c>
      <c r="BI48" s="6" t="s">
        <v>95</v>
      </c>
      <c r="BJ48" s="6" t="s">
        <v>95</v>
      </c>
      <c r="BK48" s="3">
        <v>0.16</v>
      </c>
      <c r="BL48" s="6" t="s">
        <v>95</v>
      </c>
      <c r="BM48" s="6" t="s">
        <v>95</v>
      </c>
      <c r="BN48" s="6" t="s">
        <v>95</v>
      </c>
      <c r="BO48" s="6" t="s">
        <v>95</v>
      </c>
      <c r="BP48" s="6" t="s">
        <v>95</v>
      </c>
      <c r="BQ48" s="6" t="s">
        <v>95</v>
      </c>
      <c r="BR48" s="6" t="s">
        <v>95</v>
      </c>
      <c r="BS48" s="6" t="s">
        <v>95</v>
      </c>
      <c r="BT48" s="3">
        <v>1.72</v>
      </c>
      <c r="BU48" s="6" t="s">
        <v>95</v>
      </c>
      <c r="BV48" s="6" t="s">
        <v>95</v>
      </c>
      <c r="BW48" s="6" t="s">
        <v>95</v>
      </c>
      <c r="BX48" s="6" t="s">
        <v>95</v>
      </c>
      <c r="BY48" s="6" t="s">
        <v>95</v>
      </c>
      <c r="BZ48" s="6" t="s">
        <v>95</v>
      </c>
      <c r="CA48" s="6" t="s">
        <v>95</v>
      </c>
      <c r="CB48" s="6" t="s">
        <v>95</v>
      </c>
      <c r="CC48" s="3">
        <v>0.75</v>
      </c>
      <c r="CD48" s="3">
        <v>0.44</v>
      </c>
      <c r="CE48" s="3">
        <v>0.23</v>
      </c>
      <c r="CF48" s="3">
        <v>0.3</v>
      </c>
      <c r="CG48" s="3">
        <v>0.28000000000000003</v>
      </c>
      <c r="CH48" s="3">
        <v>0.45</v>
      </c>
      <c r="CI48" s="3">
        <v>9.2999999999999999E-2</v>
      </c>
      <c r="CJ48" s="3">
        <v>9.4E-2</v>
      </c>
      <c r="CK48" s="3">
        <v>0.1</v>
      </c>
    </row>
    <row r="49" spans="1:89" s="3" customFormat="1" x14ac:dyDescent="0.25">
      <c r="A49" s="10" t="s">
        <v>85</v>
      </c>
      <c r="B49" s="3">
        <v>0.94</v>
      </c>
      <c r="C49" s="3">
        <v>0.48</v>
      </c>
      <c r="D49" s="3">
        <v>1.02</v>
      </c>
      <c r="E49" s="3">
        <v>1.1599999999999999</v>
      </c>
      <c r="F49" s="3">
        <v>0.62</v>
      </c>
      <c r="G49" s="3">
        <v>0.82</v>
      </c>
      <c r="H49" s="3">
        <v>0.51</v>
      </c>
      <c r="I49" s="3">
        <v>0.44</v>
      </c>
      <c r="J49" s="6" t="s">
        <v>95</v>
      </c>
      <c r="K49" s="3">
        <v>0.63</v>
      </c>
      <c r="L49" s="6" t="s">
        <v>95</v>
      </c>
      <c r="M49" s="3">
        <v>0.4</v>
      </c>
      <c r="N49" s="3">
        <v>0.77</v>
      </c>
      <c r="O49" s="6" t="s">
        <v>95</v>
      </c>
      <c r="P49" s="3">
        <v>0.26</v>
      </c>
      <c r="Q49" s="3">
        <v>0.16</v>
      </c>
      <c r="R49" s="3">
        <v>0.56000000000000005</v>
      </c>
      <c r="S49" s="3">
        <v>1.03</v>
      </c>
      <c r="T49" s="6" t="s">
        <v>95</v>
      </c>
      <c r="U49" s="6" t="s">
        <v>95</v>
      </c>
      <c r="V49" s="3">
        <v>1.39</v>
      </c>
      <c r="W49" s="3">
        <v>1.35</v>
      </c>
      <c r="Y49" s="3">
        <v>2.2400000000000002</v>
      </c>
      <c r="Z49" s="3">
        <v>0.93</v>
      </c>
      <c r="AA49" s="3">
        <v>2.64</v>
      </c>
      <c r="AB49" s="3">
        <v>0.97</v>
      </c>
      <c r="AC49" s="3">
        <v>0.35</v>
      </c>
      <c r="AD49" s="3">
        <v>3.17</v>
      </c>
      <c r="AE49" s="6" t="s">
        <v>95</v>
      </c>
      <c r="AF49" s="6" t="s">
        <v>95</v>
      </c>
      <c r="AG49" s="3">
        <v>0.97</v>
      </c>
      <c r="AI49" s="3">
        <v>0.72</v>
      </c>
      <c r="AJ49" s="3">
        <v>2.44</v>
      </c>
      <c r="AK49" s="3">
        <v>0.54</v>
      </c>
      <c r="AL49" s="6" t="s">
        <v>95</v>
      </c>
      <c r="AM49" s="3">
        <v>5</v>
      </c>
      <c r="AN49" s="3">
        <v>2.7</v>
      </c>
      <c r="AO49" s="6" t="s">
        <v>95</v>
      </c>
      <c r="AP49" s="6" t="s">
        <v>95</v>
      </c>
      <c r="AQ49" s="3">
        <v>4.67</v>
      </c>
      <c r="AR49" s="3">
        <v>5.0999999999999996</v>
      </c>
      <c r="AS49" s="3">
        <v>1.85</v>
      </c>
      <c r="AT49" s="3">
        <v>3.8</v>
      </c>
      <c r="AU49" s="6" t="s">
        <v>95</v>
      </c>
      <c r="AV49" s="21"/>
      <c r="AW49" s="6" t="s">
        <v>95</v>
      </c>
      <c r="AX49" s="6" t="s">
        <v>95</v>
      </c>
      <c r="AY49" s="6" t="s">
        <v>95</v>
      </c>
      <c r="AZ49" s="6" t="s">
        <v>95</v>
      </c>
      <c r="BA49" s="6" t="s">
        <v>95</v>
      </c>
      <c r="BB49" s="6" t="s">
        <v>95</v>
      </c>
      <c r="BC49" s="6" t="s">
        <v>95</v>
      </c>
      <c r="BD49" s="6" t="s">
        <v>95</v>
      </c>
      <c r="BE49" s="6" t="s">
        <v>95</v>
      </c>
      <c r="BF49" s="6" t="s">
        <v>95</v>
      </c>
      <c r="BG49" s="6" t="s">
        <v>95</v>
      </c>
      <c r="BH49" s="6" t="s">
        <v>95</v>
      </c>
      <c r="BI49" s="6" t="s">
        <v>95</v>
      </c>
      <c r="BJ49" s="6" t="s">
        <v>95</v>
      </c>
      <c r="BK49" s="3">
        <v>1.25</v>
      </c>
      <c r="BL49" s="6" t="s">
        <v>95</v>
      </c>
      <c r="BM49" s="6" t="s">
        <v>95</v>
      </c>
      <c r="BN49" s="6" t="s">
        <v>95</v>
      </c>
      <c r="BO49" s="6" t="s">
        <v>95</v>
      </c>
      <c r="BP49" s="6" t="s">
        <v>95</v>
      </c>
      <c r="BQ49" s="6" t="s">
        <v>95</v>
      </c>
      <c r="BR49" s="6" t="s">
        <v>95</v>
      </c>
      <c r="BS49" s="6" t="s">
        <v>95</v>
      </c>
      <c r="BT49" s="3">
        <v>10.85</v>
      </c>
      <c r="BU49" s="6" t="s">
        <v>95</v>
      </c>
      <c r="BV49" s="6" t="s">
        <v>95</v>
      </c>
      <c r="BW49" s="6" t="s">
        <v>95</v>
      </c>
      <c r="BX49" s="6" t="s">
        <v>95</v>
      </c>
      <c r="BY49" s="6" t="s">
        <v>95</v>
      </c>
      <c r="BZ49" s="6" t="s">
        <v>95</v>
      </c>
      <c r="CA49" s="6" t="s">
        <v>95</v>
      </c>
      <c r="CB49" s="6" t="s">
        <v>95</v>
      </c>
      <c r="CC49" s="3">
        <v>5.2</v>
      </c>
      <c r="CD49" s="3">
        <v>2.89</v>
      </c>
      <c r="CE49" s="3">
        <v>1.47</v>
      </c>
      <c r="CF49" s="3">
        <v>2.02</v>
      </c>
      <c r="CG49" s="3">
        <v>1.73</v>
      </c>
      <c r="CH49" s="3">
        <v>2.65</v>
      </c>
      <c r="CI49" s="3">
        <v>0.62</v>
      </c>
      <c r="CJ49" s="3">
        <v>0.64</v>
      </c>
      <c r="CK49" s="3">
        <v>0.67</v>
      </c>
    </row>
    <row r="50" spans="1:89" s="3" customFormat="1" x14ac:dyDescent="0.25">
      <c r="A50" s="10" t="s">
        <v>86</v>
      </c>
      <c r="B50" s="3">
        <v>0.13</v>
      </c>
      <c r="C50" s="3">
        <v>0.11</v>
      </c>
      <c r="D50" s="3">
        <v>0.13</v>
      </c>
      <c r="E50" s="3">
        <v>0.15</v>
      </c>
      <c r="F50" s="3">
        <v>8.5000000000000006E-2</v>
      </c>
      <c r="G50" s="3">
        <v>0.14000000000000001</v>
      </c>
      <c r="H50" s="3">
        <v>8.2000000000000003E-2</v>
      </c>
      <c r="I50" s="3">
        <v>7.1999999999999995E-2</v>
      </c>
      <c r="J50" s="6" t="s">
        <v>95</v>
      </c>
      <c r="K50" s="3">
        <v>0.09</v>
      </c>
      <c r="L50" s="6" t="s">
        <v>95</v>
      </c>
      <c r="M50" s="3">
        <v>5.7000000000000002E-2</v>
      </c>
      <c r="N50" s="3">
        <v>0.1</v>
      </c>
      <c r="O50" s="6" t="s">
        <v>95</v>
      </c>
      <c r="P50" s="3">
        <v>4.1000000000000002E-2</v>
      </c>
      <c r="Q50" s="3">
        <v>0.02</v>
      </c>
      <c r="R50" s="3">
        <v>8.8999999999999996E-2</v>
      </c>
      <c r="S50" s="3">
        <v>0.14000000000000001</v>
      </c>
      <c r="T50" s="6" t="s">
        <v>95</v>
      </c>
      <c r="U50" s="6" t="s">
        <v>95</v>
      </c>
      <c r="V50" s="3">
        <v>0.2</v>
      </c>
      <c r="W50" s="3">
        <v>0.19</v>
      </c>
      <c r="Y50" s="3">
        <v>0.3</v>
      </c>
      <c r="Z50" s="3">
        <v>0.16</v>
      </c>
      <c r="AA50" s="3">
        <v>0.37</v>
      </c>
      <c r="AB50" s="3">
        <v>0.14000000000000001</v>
      </c>
      <c r="AC50" s="3">
        <v>5.8999999999999997E-2</v>
      </c>
      <c r="AD50" s="3">
        <v>0.45</v>
      </c>
      <c r="AE50" s="6" t="s">
        <v>95</v>
      </c>
      <c r="AF50" s="6" t="s">
        <v>95</v>
      </c>
      <c r="AG50" s="3">
        <v>0.15</v>
      </c>
      <c r="AI50" s="3">
        <v>8.4000000000000005E-2</v>
      </c>
      <c r="AJ50" s="3">
        <v>0.31</v>
      </c>
      <c r="AK50" s="3">
        <v>8.1000000000000003E-2</v>
      </c>
      <c r="AL50" s="6" t="s">
        <v>95</v>
      </c>
      <c r="AM50" s="3">
        <v>0.67</v>
      </c>
      <c r="AN50" s="3">
        <v>0.4</v>
      </c>
      <c r="AO50" s="6" t="s">
        <v>95</v>
      </c>
      <c r="AP50" s="6" t="s">
        <v>95</v>
      </c>
      <c r="AQ50" s="3">
        <v>0.64</v>
      </c>
      <c r="AR50" s="3">
        <v>0.73</v>
      </c>
      <c r="AS50" s="3">
        <v>0.28999999999999998</v>
      </c>
      <c r="AT50" s="3">
        <v>0.56000000000000005</v>
      </c>
      <c r="AU50" s="6" t="s">
        <v>95</v>
      </c>
      <c r="AV50" s="21"/>
      <c r="AW50" s="6" t="s">
        <v>95</v>
      </c>
      <c r="AX50" s="6" t="s">
        <v>95</v>
      </c>
      <c r="AY50" s="6" t="s">
        <v>95</v>
      </c>
      <c r="AZ50" s="6" t="s">
        <v>95</v>
      </c>
      <c r="BA50" s="6" t="s">
        <v>95</v>
      </c>
      <c r="BB50" s="6" t="s">
        <v>95</v>
      </c>
      <c r="BC50" s="6" t="s">
        <v>95</v>
      </c>
      <c r="BD50" s="6" t="s">
        <v>95</v>
      </c>
      <c r="BE50" s="6" t="s">
        <v>95</v>
      </c>
      <c r="BF50" s="6" t="s">
        <v>95</v>
      </c>
      <c r="BG50" s="6" t="s">
        <v>95</v>
      </c>
      <c r="BH50" s="6" t="s">
        <v>95</v>
      </c>
      <c r="BI50" s="6" t="s">
        <v>95</v>
      </c>
      <c r="BJ50" s="6" t="s">
        <v>95</v>
      </c>
      <c r="BK50" s="3">
        <v>0.21</v>
      </c>
      <c r="BL50" s="6" t="s">
        <v>95</v>
      </c>
      <c r="BM50" s="6" t="s">
        <v>95</v>
      </c>
      <c r="BN50" s="6" t="s">
        <v>95</v>
      </c>
      <c r="BO50" s="6" t="s">
        <v>95</v>
      </c>
      <c r="BP50" s="6" t="s">
        <v>95</v>
      </c>
      <c r="BQ50" s="6" t="s">
        <v>95</v>
      </c>
      <c r="BR50" s="6" t="s">
        <v>95</v>
      </c>
      <c r="BS50" s="6" t="s">
        <v>95</v>
      </c>
      <c r="BT50" s="3">
        <v>1.61</v>
      </c>
      <c r="BU50" s="6" t="s">
        <v>95</v>
      </c>
      <c r="BV50" s="6" t="s">
        <v>95</v>
      </c>
      <c r="BW50" s="6" t="s">
        <v>95</v>
      </c>
      <c r="BX50" s="6" t="s">
        <v>95</v>
      </c>
      <c r="BY50" s="6" t="s">
        <v>95</v>
      </c>
      <c r="BZ50" s="6" t="s">
        <v>95</v>
      </c>
      <c r="CA50" s="6" t="s">
        <v>95</v>
      </c>
      <c r="CB50" s="6" t="s">
        <v>95</v>
      </c>
      <c r="CC50" s="3">
        <v>0.77</v>
      </c>
      <c r="CD50" s="3">
        <v>0.46</v>
      </c>
      <c r="CE50" s="3">
        <v>0.23</v>
      </c>
      <c r="CF50" s="3">
        <v>0.28999999999999998</v>
      </c>
      <c r="CG50" s="3">
        <v>0.26</v>
      </c>
      <c r="CH50" s="3">
        <v>0.42</v>
      </c>
      <c r="CI50" s="3">
        <v>8.8999999999999996E-2</v>
      </c>
      <c r="CJ50" s="3">
        <v>0.11</v>
      </c>
      <c r="CK50" s="3">
        <v>0.1</v>
      </c>
    </row>
    <row r="51" spans="1:89" s="5" customFormat="1" x14ac:dyDescent="0.25">
      <c r="A51" s="11" t="s">
        <v>87</v>
      </c>
      <c r="B51" s="5">
        <v>0.9</v>
      </c>
      <c r="C51" s="5">
        <v>0.83</v>
      </c>
      <c r="D51" s="5">
        <v>0.85</v>
      </c>
      <c r="E51" s="5">
        <v>0.82</v>
      </c>
      <c r="F51" s="5">
        <v>0.87</v>
      </c>
      <c r="G51" s="5">
        <v>0.76</v>
      </c>
      <c r="H51" s="5">
        <v>0.72</v>
      </c>
      <c r="I51" s="5">
        <v>0.75</v>
      </c>
      <c r="J51" s="5">
        <v>0.69</v>
      </c>
      <c r="K51" s="5">
        <v>0.7</v>
      </c>
      <c r="L51" s="5">
        <v>0.83</v>
      </c>
      <c r="M51" s="5">
        <v>0.66</v>
      </c>
      <c r="N51" s="5">
        <v>0.81</v>
      </c>
      <c r="O51" s="5">
        <v>0.81</v>
      </c>
      <c r="P51" s="5">
        <v>0.78</v>
      </c>
      <c r="Q51" s="5">
        <v>0.78</v>
      </c>
      <c r="R51" s="5">
        <v>0.7</v>
      </c>
      <c r="S51" s="5">
        <v>0.77</v>
      </c>
      <c r="T51" s="5">
        <v>0.77</v>
      </c>
      <c r="U51" s="5">
        <v>0.94</v>
      </c>
      <c r="V51" s="5">
        <v>0.81</v>
      </c>
      <c r="W51" s="5">
        <v>0.77</v>
      </c>
      <c r="Y51" s="5">
        <v>0.7</v>
      </c>
      <c r="Z51" s="5">
        <v>0.8</v>
      </c>
      <c r="AA51" s="5">
        <v>0.83</v>
      </c>
      <c r="AB51" s="5">
        <v>0.82</v>
      </c>
      <c r="AC51" s="5">
        <v>0.78</v>
      </c>
      <c r="AD51" s="5">
        <v>0.83</v>
      </c>
      <c r="AE51" s="5">
        <v>0.84</v>
      </c>
      <c r="AF51" s="5">
        <v>0.86</v>
      </c>
      <c r="AG51" s="5">
        <v>0.83</v>
      </c>
      <c r="AI51" s="5">
        <v>0.8</v>
      </c>
      <c r="AJ51" s="5">
        <v>0.75</v>
      </c>
      <c r="AK51" s="5">
        <v>0.7</v>
      </c>
      <c r="AL51" s="5">
        <v>0.63</v>
      </c>
      <c r="AM51" s="5">
        <v>0.84</v>
      </c>
      <c r="AN51" s="5">
        <v>0.74</v>
      </c>
      <c r="AO51" s="5">
        <v>0.57999999999999996</v>
      </c>
      <c r="AP51" s="5">
        <v>0.77</v>
      </c>
      <c r="AQ51" s="5">
        <v>0.64</v>
      </c>
      <c r="AR51" s="5">
        <v>0.71</v>
      </c>
      <c r="AS51" s="5">
        <v>0.83</v>
      </c>
      <c r="AT51" s="5">
        <v>0.64</v>
      </c>
      <c r="AU51" s="5">
        <v>0.77</v>
      </c>
      <c r="AV51" s="22"/>
      <c r="AW51" s="5">
        <v>0.85</v>
      </c>
      <c r="AX51" s="5">
        <v>0.84</v>
      </c>
      <c r="AY51" s="5">
        <v>0.74</v>
      </c>
      <c r="AZ51" s="5">
        <v>0.87</v>
      </c>
      <c r="BA51" s="5">
        <v>0.66</v>
      </c>
      <c r="BB51" s="5">
        <v>0.72</v>
      </c>
      <c r="BC51" s="5">
        <v>0.68</v>
      </c>
      <c r="BD51" s="5">
        <v>0.77</v>
      </c>
      <c r="BE51" s="5">
        <v>0.77</v>
      </c>
      <c r="BF51" s="5">
        <v>0.81</v>
      </c>
      <c r="BG51" s="5">
        <v>0.79</v>
      </c>
      <c r="BH51" s="5">
        <v>0.91</v>
      </c>
      <c r="BI51" s="5">
        <v>0.85</v>
      </c>
      <c r="BJ51" s="5">
        <v>0.87</v>
      </c>
      <c r="BK51" s="5">
        <v>0.88</v>
      </c>
      <c r="BL51" s="5">
        <v>0.65</v>
      </c>
      <c r="BM51" s="5">
        <v>0.67</v>
      </c>
      <c r="BN51" s="5">
        <v>0.86</v>
      </c>
      <c r="BO51" s="5">
        <v>0.85</v>
      </c>
      <c r="BP51" s="5">
        <v>0.83</v>
      </c>
      <c r="BQ51" s="5">
        <v>0.94</v>
      </c>
      <c r="BR51" s="5">
        <v>0.95</v>
      </c>
      <c r="BS51" s="5">
        <v>0.93</v>
      </c>
      <c r="BT51" s="5">
        <v>0.92</v>
      </c>
      <c r="BU51" s="5">
        <v>0.8</v>
      </c>
      <c r="BV51" s="5">
        <v>0.89</v>
      </c>
      <c r="BW51" s="5">
        <v>0.79</v>
      </c>
      <c r="BX51" s="5">
        <v>0.77</v>
      </c>
      <c r="BY51" s="5">
        <v>0.78</v>
      </c>
      <c r="BZ51" s="5">
        <v>0.92</v>
      </c>
      <c r="CA51" s="5">
        <v>0.66</v>
      </c>
      <c r="CB51" s="5">
        <v>0.82</v>
      </c>
      <c r="CC51" s="5">
        <v>0.82</v>
      </c>
      <c r="CD51" s="5">
        <v>0.83</v>
      </c>
      <c r="CE51" s="5">
        <v>0.77</v>
      </c>
      <c r="CF51" s="5">
        <v>0.71</v>
      </c>
      <c r="CG51" s="5">
        <v>0.74</v>
      </c>
      <c r="CH51" s="5">
        <v>0.71</v>
      </c>
      <c r="CI51" s="5">
        <v>0.81</v>
      </c>
      <c r="CJ51" s="5">
        <v>0.82</v>
      </c>
      <c r="CK51" s="5">
        <v>0.8</v>
      </c>
    </row>
    <row r="52" spans="1:89" s="5" customFormat="1" x14ac:dyDescent="0.25">
      <c r="A52" s="11" t="s">
        <v>88</v>
      </c>
      <c r="B52" s="5">
        <v>1.0860000000000001</v>
      </c>
      <c r="C52" s="5">
        <v>1.224</v>
      </c>
      <c r="D52" s="5">
        <v>1.0720000000000001</v>
      </c>
      <c r="E52" s="5">
        <v>1.1180000000000001</v>
      </c>
      <c r="F52" s="5">
        <v>1.087</v>
      </c>
      <c r="G52" s="5">
        <v>1.097</v>
      </c>
      <c r="H52" s="5">
        <v>0.97899999999999998</v>
      </c>
      <c r="I52" s="5">
        <v>1.0309999999999999</v>
      </c>
      <c r="J52" s="5">
        <v>0.96799999999999997</v>
      </c>
      <c r="K52" s="5">
        <v>0.99</v>
      </c>
      <c r="L52" s="5">
        <v>1.0169999999999999</v>
      </c>
      <c r="M52" s="5">
        <v>1.032</v>
      </c>
      <c r="N52" s="5">
        <v>0.96799999999999997</v>
      </c>
      <c r="O52" s="5">
        <v>1.0249999999999999</v>
      </c>
      <c r="P52" s="5">
        <v>1.073</v>
      </c>
      <c r="Q52" s="5">
        <v>1.028</v>
      </c>
      <c r="R52" s="5">
        <v>0.97199999999999998</v>
      </c>
      <c r="S52" s="5">
        <v>0.97199999999999998</v>
      </c>
      <c r="T52" s="5">
        <v>0.91500000000000004</v>
      </c>
      <c r="U52" s="5">
        <v>1.002</v>
      </c>
      <c r="V52" s="5">
        <v>1.042</v>
      </c>
      <c r="W52" s="5">
        <v>0.93500000000000005</v>
      </c>
      <c r="Y52" s="5">
        <v>1.0209999999999999</v>
      </c>
      <c r="Z52" s="5">
        <v>1.056</v>
      </c>
      <c r="AA52" s="5">
        <v>1.089</v>
      </c>
      <c r="AB52" s="5">
        <v>0.94</v>
      </c>
      <c r="AC52" s="5">
        <v>1.0860000000000001</v>
      </c>
      <c r="AD52" s="5">
        <v>0.90100000000000002</v>
      </c>
      <c r="AE52" s="5">
        <v>1.0740000000000001</v>
      </c>
      <c r="AF52" s="5">
        <v>1.0209999999999999</v>
      </c>
      <c r="AG52" s="5">
        <v>1.117</v>
      </c>
      <c r="AI52" s="5">
        <v>1.018</v>
      </c>
      <c r="AJ52" s="5">
        <v>0.93</v>
      </c>
      <c r="AK52" s="5">
        <v>1.0169999999999999</v>
      </c>
      <c r="AL52" s="5">
        <v>0.96699999999999997</v>
      </c>
      <c r="AM52" s="5">
        <v>1.026</v>
      </c>
      <c r="AN52" s="5">
        <v>0.96</v>
      </c>
      <c r="AO52" s="5">
        <v>0.745</v>
      </c>
      <c r="AP52" s="5">
        <v>0.98799999999999999</v>
      </c>
      <c r="AQ52" s="5">
        <v>0.81599999999999995</v>
      </c>
      <c r="AR52" s="5">
        <v>0.84199999999999997</v>
      </c>
      <c r="AS52" s="5">
        <v>1.0449999999999999</v>
      </c>
      <c r="AT52" s="5">
        <v>0.82199999999999995</v>
      </c>
      <c r="AU52" s="5">
        <v>1.0369999999999999</v>
      </c>
      <c r="AV52" s="22"/>
      <c r="AW52" s="5">
        <v>1.0509999999999999</v>
      </c>
      <c r="AX52" s="5">
        <v>1.0589999999999999</v>
      </c>
      <c r="AY52" s="5">
        <v>0.92</v>
      </c>
      <c r="AZ52" s="5">
        <v>1.0840000000000001</v>
      </c>
      <c r="BA52" s="5">
        <v>0.82699999999999996</v>
      </c>
      <c r="BB52" s="5">
        <v>0.79</v>
      </c>
      <c r="BC52" s="5">
        <v>0.73899999999999999</v>
      </c>
      <c r="BD52" s="5">
        <v>0.97699999999999998</v>
      </c>
      <c r="BE52" s="5">
        <v>0.93400000000000005</v>
      </c>
      <c r="BF52" s="5">
        <v>0.997</v>
      </c>
      <c r="BG52" s="5">
        <v>0.97699999999999998</v>
      </c>
      <c r="BH52" s="5">
        <v>1.0429999999999999</v>
      </c>
      <c r="BI52" s="5">
        <v>1.034</v>
      </c>
      <c r="BJ52" s="5">
        <v>1.103</v>
      </c>
      <c r="BK52" s="5">
        <v>1.0620000000000001</v>
      </c>
      <c r="BL52" s="5">
        <v>0.72899999999999998</v>
      </c>
      <c r="BM52" s="5">
        <v>0.877</v>
      </c>
      <c r="BN52" s="5">
        <v>1.0580000000000001</v>
      </c>
      <c r="BO52" s="5">
        <v>1.081</v>
      </c>
      <c r="BP52" s="5">
        <v>1.0189999999999999</v>
      </c>
      <c r="BQ52" s="5">
        <v>1.0469999999999999</v>
      </c>
      <c r="BR52" s="5">
        <v>1.103</v>
      </c>
      <c r="BS52" s="5">
        <v>1.0640000000000001</v>
      </c>
      <c r="BT52" s="5">
        <v>0.998</v>
      </c>
      <c r="BU52" s="5">
        <v>1.0620000000000001</v>
      </c>
      <c r="BV52" s="5">
        <v>1.141</v>
      </c>
      <c r="BW52" s="5">
        <v>0.96399999999999997</v>
      </c>
      <c r="BX52" s="5">
        <v>1.0640000000000001</v>
      </c>
      <c r="BY52" s="5">
        <v>0.98099999999999998</v>
      </c>
      <c r="BZ52" s="5">
        <v>1.0580000000000001</v>
      </c>
      <c r="CA52" s="5">
        <v>0.81599999999999995</v>
      </c>
      <c r="CB52" s="5">
        <v>1.016</v>
      </c>
      <c r="CC52" s="5">
        <v>1.0149999999999999</v>
      </c>
      <c r="CD52" s="5">
        <v>1.0820000000000001</v>
      </c>
      <c r="CE52" s="5">
        <v>1.0329999999999999</v>
      </c>
      <c r="CF52" s="5">
        <v>0.93300000000000005</v>
      </c>
      <c r="CG52" s="5">
        <v>0.997</v>
      </c>
      <c r="CH52" s="5">
        <v>0.95699999999999996</v>
      </c>
      <c r="CI52" s="5">
        <v>1.028</v>
      </c>
      <c r="CJ52" s="5">
        <v>1.0209999999999999</v>
      </c>
      <c r="CK52" s="5">
        <v>1.028</v>
      </c>
    </row>
    <row r="53" spans="1:89" s="5" customFormat="1" x14ac:dyDescent="0.25">
      <c r="A53" s="11" t="s">
        <v>89</v>
      </c>
      <c r="B53" s="5">
        <f t="shared" ref="B53:W53" si="0">((B13/62)+(B14/94))/(B7/102)</f>
        <v>0.81701718581681482</v>
      </c>
      <c r="C53" s="5">
        <f t="shared" si="0"/>
        <v>0.68439209726443773</v>
      </c>
      <c r="D53" s="5">
        <f t="shared" si="0"/>
        <v>0.7985045668127343</v>
      </c>
      <c r="E53" s="5">
        <f t="shared" si="0"/>
        <v>0.75824304921028585</v>
      </c>
      <c r="F53" s="5">
        <f t="shared" si="0"/>
        <v>0.77963580988332193</v>
      </c>
      <c r="G53" s="5">
        <f t="shared" si="0"/>
        <v>0.83313029055136112</v>
      </c>
      <c r="H53" s="5">
        <f t="shared" si="0"/>
        <v>0.72996345693668951</v>
      </c>
      <c r="I53" s="5">
        <f t="shared" si="0"/>
        <v>0.65127813651198307</v>
      </c>
      <c r="J53" s="5">
        <f t="shared" si="0"/>
        <v>0.69592173080538067</v>
      </c>
      <c r="K53" s="5">
        <f t="shared" si="0"/>
        <v>0.67740974605353454</v>
      </c>
      <c r="L53" s="5">
        <f t="shared" si="0"/>
        <v>0.80142857142857138</v>
      </c>
      <c r="M53" s="5">
        <f t="shared" si="0"/>
        <v>0.67419109716638881</v>
      </c>
      <c r="N53" s="5">
        <f t="shared" si="0"/>
        <v>0.76661493105384648</v>
      </c>
      <c r="O53" s="5">
        <f t="shared" si="0"/>
        <v>0.79592803216001562</v>
      </c>
      <c r="P53" s="5">
        <f t="shared" si="0"/>
        <v>0.76063161870718998</v>
      </c>
      <c r="Q53" s="5">
        <f t="shared" si="0"/>
        <v>0.75688546273527668</v>
      </c>
      <c r="R53" s="5">
        <f t="shared" si="0"/>
        <v>0.74468720608047989</v>
      </c>
      <c r="S53" s="5">
        <f t="shared" si="0"/>
        <v>0.72301532830016013</v>
      </c>
      <c r="T53" s="5">
        <f t="shared" si="0"/>
        <v>0.79032594919386412</v>
      </c>
      <c r="U53" s="5">
        <f t="shared" si="0"/>
        <v>0.78470887668725686</v>
      </c>
      <c r="V53" s="5">
        <f t="shared" si="0"/>
        <v>0.81553100297094805</v>
      </c>
      <c r="W53" s="5">
        <f t="shared" si="0"/>
        <v>0.75411741134041266</v>
      </c>
      <c r="Y53" s="5">
        <f t="shared" ref="Y53:AG53" si="1">((Y13/62)+(Y14/94))/(Y7/102)</f>
        <v>0.76757525247573288</v>
      </c>
      <c r="Z53" s="5">
        <f t="shared" si="1"/>
        <v>0.74948145403404764</v>
      </c>
      <c r="AA53" s="5">
        <f t="shared" si="1"/>
        <v>0.7827378128267608</v>
      </c>
      <c r="AB53" s="5">
        <f t="shared" si="1"/>
        <v>0.74659658755674352</v>
      </c>
      <c r="AC53" s="5">
        <f t="shared" si="1"/>
        <v>0.77844794004711637</v>
      </c>
      <c r="AD53" s="5">
        <f t="shared" si="1"/>
        <v>0.80481308045837208</v>
      </c>
      <c r="AE53" s="5">
        <f t="shared" si="1"/>
        <v>0.78039229852255909</v>
      </c>
      <c r="AF53" s="5">
        <f t="shared" si="1"/>
        <v>0.76203767253870203</v>
      </c>
      <c r="AG53" s="5">
        <f t="shared" si="1"/>
        <v>0.76641604791913642</v>
      </c>
      <c r="AI53" s="5">
        <f t="shared" ref="AI53:AU53" si="2">((AI13/62)+(AI14/94))/(AI7/102)</f>
        <v>0.78323038206360096</v>
      </c>
      <c r="AJ53" s="5">
        <f t="shared" si="2"/>
        <v>0.95534756777625274</v>
      </c>
      <c r="AK53" s="5">
        <f t="shared" si="2"/>
        <v>0.75225817703117803</v>
      </c>
      <c r="AL53" s="5">
        <f t="shared" si="2"/>
        <v>0.83996489983555422</v>
      </c>
      <c r="AM53" s="5">
        <f t="shared" si="2"/>
        <v>0.89835277968428273</v>
      </c>
      <c r="AN53" s="5">
        <f t="shared" si="2"/>
        <v>0.762766604939071</v>
      </c>
      <c r="AO53" s="5">
        <f t="shared" si="2"/>
        <v>0.62370355247039611</v>
      </c>
      <c r="AP53" s="5">
        <f t="shared" si="2"/>
        <v>0.82588918870638683</v>
      </c>
      <c r="AQ53" s="5">
        <f t="shared" si="2"/>
        <v>0.78825394646533975</v>
      </c>
      <c r="AR53" s="5">
        <f t="shared" si="2"/>
        <v>0.80760449336681062</v>
      </c>
      <c r="AS53" s="5">
        <f t="shared" si="2"/>
        <v>0.89199115381682292</v>
      </c>
      <c r="AT53" s="5">
        <f t="shared" si="2"/>
        <v>0.82347335013104972</v>
      </c>
      <c r="AU53" s="5">
        <f t="shared" si="2"/>
        <v>0.70902468463777713</v>
      </c>
      <c r="AV53" s="22"/>
      <c r="AW53" s="5">
        <f t="shared" ref="AW53:CK53" si="3">((AW13/62)+(AW14/94))/(AW7/102)</f>
        <v>0.82137189356270635</v>
      </c>
      <c r="AX53" s="5">
        <f t="shared" si="3"/>
        <v>0.8177645701601951</v>
      </c>
      <c r="AY53" s="5">
        <f t="shared" si="3"/>
        <v>0.66693575622882428</v>
      </c>
      <c r="AZ53" s="5">
        <f t="shared" si="3"/>
        <v>0.83774879890185305</v>
      </c>
      <c r="BA53" s="5">
        <f t="shared" si="3"/>
        <v>0.69504554284983078</v>
      </c>
      <c r="BB53" s="5">
        <f t="shared" si="3"/>
        <v>0.58880074232274926</v>
      </c>
      <c r="BC53" s="5">
        <f t="shared" si="3"/>
        <v>0.45955710281069373</v>
      </c>
      <c r="BD53" s="5">
        <f t="shared" si="3"/>
        <v>0.80905047251993034</v>
      </c>
      <c r="BE53" s="5">
        <f t="shared" si="3"/>
        <v>0.80844718405615057</v>
      </c>
      <c r="BF53" s="5">
        <f t="shared" si="3"/>
        <v>0.82202326567547834</v>
      </c>
      <c r="BG53" s="5">
        <f t="shared" si="3"/>
        <v>0.79937965260545918</v>
      </c>
      <c r="BH53" s="5">
        <f t="shared" si="3"/>
        <v>0.88227352030471506</v>
      </c>
      <c r="BI53" s="5">
        <f t="shared" si="3"/>
        <v>0.91331176259110369</v>
      </c>
      <c r="BJ53" s="5">
        <f t="shared" si="3"/>
        <v>0.83366932352749623</v>
      </c>
      <c r="BK53" s="5">
        <f t="shared" si="3"/>
        <v>0.87041866849691141</v>
      </c>
      <c r="BL53" s="5">
        <f t="shared" si="3"/>
        <v>0.6776405094181347</v>
      </c>
      <c r="BM53" s="5">
        <f t="shared" si="3"/>
        <v>0.56574296499656818</v>
      </c>
      <c r="BN53" s="5">
        <f t="shared" si="3"/>
        <v>0.84913588019465258</v>
      </c>
      <c r="BO53" s="5">
        <f t="shared" si="3"/>
        <v>0.84983331699186182</v>
      </c>
      <c r="BP53" s="5">
        <f t="shared" si="3"/>
        <v>0.81263230141241916</v>
      </c>
      <c r="BQ53" s="5">
        <f t="shared" si="3"/>
        <v>0.90621479878658973</v>
      </c>
      <c r="BR53" s="5">
        <f t="shared" si="3"/>
        <v>0.82953096685314753</v>
      </c>
      <c r="BS53" s="5">
        <f t="shared" si="3"/>
        <v>0.89747231584015397</v>
      </c>
      <c r="BT53" s="5">
        <f t="shared" si="3"/>
        <v>0.8601274916923014</v>
      </c>
      <c r="BU53" s="5">
        <f t="shared" si="3"/>
        <v>0.79286444509505594</v>
      </c>
      <c r="BV53" s="5">
        <f t="shared" si="3"/>
        <v>0.78407687028140016</v>
      </c>
      <c r="BW53" s="5">
        <f t="shared" si="3"/>
        <v>0.8581744962003125</v>
      </c>
      <c r="BX53" s="5">
        <f t="shared" si="3"/>
        <v>0.82685347785956043</v>
      </c>
      <c r="BY53" s="5">
        <f t="shared" si="3"/>
        <v>0.7937555300129826</v>
      </c>
      <c r="BZ53" s="5">
        <f t="shared" si="3"/>
        <v>0.89477878032040437</v>
      </c>
      <c r="CA53" s="5">
        <f t="shared" si="3"/>
        <v>0.59161766082236222</v>
      </c>
      <c r="CB53" s="5">
        <f t="shared" si="3"/>
        <v>0.86959219858156023</v>
      </c>
      <c r="CC53" s="5">
        <f t="shared" si="3"/>
        <v>0.83520764997410435</v>
      </c>
      <c r="CD53" s="5">
        <f t="shared" si="3"/>
        <v>0.78602424429901308</v>
      </c>
      <c r="CE53" s="5">
        <f t="shared" si="3"/>
        <v>0.68947235723390254</v>
      </c>
      <c r="CF53" s="5">
        <f t="shared" si="3"/>
        <v>0.60840603319248165</v>
      </c>
      <c r="CG53" s="5">
        <f t="shared" si="3"/>
        <v>0.6912966898479298</v>
      </c>
      <c r="CH53" s="5">
        <f t="shared" si="3"/>
        <v>0.6596271693303265</v>
      </c>
      <c r="CI53" s="5">
        <f t="shared" si="3"/>
        <v>0.75839969537706486</v>
      </c>
      <c r="CJ53" s="5">
        <f t="shared" si="3"/>
        <v>0.77700709821912373</v>
      </c>
      <c r="CK53" s="5">
        <f t="shared" si="3"/>
        <v>0.7513912333747611</v>
      </c>
    </row>
    <row r="54" spans="1:89" s="3" customFormat="1" ht="18.75" x14ac:dyDescent="0.35">
      <c r="A54" s="10" t="s">
        <v>90</v>
      </c>
      <c r="B54" s="3">
        <v>9.4600000000000009</v>
      </c>
      <c r="C54" s="3">
        <v>11.21</v>
      </c>
      <c r="D54" s="3">
        <v>5.0599999999999996</v>
      </c>
      <c r="E54" s="3">
        <v>24.12</v>
      </c>
      <c r="F54" s="3">
        <v>30.08</v>
      </c>
      <c r="G54" s="3">
        <v>18.37</v>
      </c>
      <c r="H54" s="3">
        <v>28.13</v>
      </c>
      <c r="I54" s="3">
        <v>42.39</v>
      </c>
      <c r="J54" s="6" t="s">
        <v>95</v>
      </c>
      <c r="K54" s="3">
        <v>47.82</v>
      </c>
      <c r="L54" s="6" t="s">
        <v>95</v>
      </c>
      <c r="M54" s="3">
        <v>1.1499999999999999</v>
      </c>
      <c r="N54" s="3">
        <v>25.15</v>
      </c>
      <c r="O54" s="6" t="s">
        <v>95</v>
      </c>
      <c r="P54" s="3">
        <v>25.38</v>
      </c>
      <c r="Q54" s="3">
        <v>20.89</v>
      </c>
      <c r="R54" s="3">
        <v>18.059999999999999</v>
      </c>
      <c r="S54" s="3">
        <v>18.8</v>
      </c>
      <c r="T54" s="6" t="s">
        <v>95</v>
      </c>
      <c r="U54" s="6" t="s">
        <v>95</v>
      </c>
      <c r="V54" s="3">
        <v>20.13</v>
      </c>
      <c r="W54" s="3">
        <v>12.22</v>
      </c>
      <c r="Y54" s="3">
        <v>13.13</v>
      </c>
      <c r="Z54" s="3">
        <v>30.85</v>
      </c>
      <c r="AA54" s="3">
        <v>20.11</v>
      </c>
      <c r="AB54" s="3">
        <v>22.18</v>
      </c>
      <c r="AC54" s="3">
        <v>53.29</v>
      </c>
      <c r="AD54" s="3">
        <v>11.54</v>
      </c>
      <c r="AE54" s="6" t="s">
        <v>95</v>
      </c>
      <c r="AF54" s="6" t="s">
        <v>95</v>
      </c>
      <c r="AG54" s="3">
        <v>24.4</v>
      </c>
      <c r="AI54" s="3">
        <v>28.89</v>
      </c>
      <c r="AJ54" s="3">
        <v>1.25</v>
      </c>
      <c r="AK54" s="3">
        <v>25.9</v>
      </c>
      <c r="AL54" s="6" t="s">
        <v>95</v>
      </c>
      <c r="AM54" s="3">
        <v>11.91</v>
      </c>
      <c r="AN54" s="3">
        <v>16.21</v>
      </c>
      <c r="AO54" s="6" t="s">
        <v>95</v>
      </c>
      <c r="AP54" s="6" t="s">
        <v>95</v>
      </c>
      <c r="AQ54" s="3">
        <v>12.75</v>
      </c>
      <c r="AR54" s="3">
        <v>16.170000000000002</v>
      </c>
      <c r="AS54" s="3">
        <v>23.26</v>
      </c>
      <c r="AT54" s="3">
        <v>16.8</v>
      </c>
      <c r="AU54" s="6" t="s">
        <v>95</v>
      </c>
      <c r="AV54" s="21"/>
      <c r="AW54" s="6" t="s">
        <v>95</v>
      </c>
      <c r="AX54" s="6" t="s">
        <v>95</v>
      </c>
      <c r="AY54" s="6" t="s">
        <v>95</v>
      </c>
      <c r="AZ54" s="6" t="s">
        <v>95</v>
      </c>
      <c r="BA54" s="6" t="s">
        <v>95</v>
      </c>
      <c r="BB54" s="6" t="s">
        <v>95</v>
      </c>
      <c r="BC54" s="6" t="s">
        <v>95</v>
      </c>
      <c r="BD54" s="6" t="s">
        <v>95</v>
      </c>
      <c r="BE54" s="6" t="s">
        <v>95</v>
      </c>
      <c r="BF54" s="6" t="s">
        <v>95</v>
      </c>
      <c r="BG54" s="6" t="s">
        <v>95</v>
      </c>
      <c r="BH54" s="6" t="s">
        <v>95</v>
      </c>
      <c r="BI54" s="6" t="s">
        <v>95</v>
      </c>
      <c r="BJ54" s="6" t="s">
        <v>95</v>
      </c>
      <c r="BK54" s="3">
        <v>28.12</v>
      </c>
      <c r="BL54" s="6" t="s">
        <v>95</v>
      </c>
      <c r="BM54" s="6" t="s">
        <v>95</v>
      </c>
      <c r="BN54" s="6" t="s">
        <v>95</v>
      </c>
      <c r="BO54" s="6" t="s">
        <v>95</v>
      </c>
      <c r="BP54" s="6" t="s">
        <v>95</v>
      </c>
      <c r="BQ54" s="6" t="s">
        <v>95</v>
      </c>
      <c r="BR54" s="6" t="s">
        <v>95</v>
      </c>
      <c r="BS54" s="6" t="s">
        <v>95</v>
      </c>
      <c r="BT54" s="3">
        <v>10.45</v>
      </c>
      <c r="BU54" s="6" t="s">
        <v>95</v>
      </c>
      <c r="BV54" s="6" t="s">
        <v>95</v>
      </c>
      <c r="BW54" s="6" t="s">
        <v>95</v>
      </c>
      <c r="BX54" s="6" t="s">
        <v>95</v>
      </c>
      <c r="BY54" s="6" t="s">
        <v>95</v>
      </c>
      <c r="BZ54" s="6" t="s">
        <v>95</v>
      </c>
      <c r="CA54" s="6" t="s">
        <v>95</v>
      </c>
      <c r="CB54" s="6" t="s">
        <v>95</v>
      </c>
      <c r="CC54" s="3">
        <v>9.3800000000000008</v>
      </c>
      <c r="CD54" s="3">
        <v>10.18</v>
      </c>
      <c r="CE54" s="3">
        <v>14.64</v>
      </c>
      <c r="CF54" s="3">
        <v>16.690000000000001</v>
      </c>
      <c r="CG54" s="3">
        <v>19.489999999999998</v>
      </c>
      <c r="CH54" s="3">
        <v>19.22</v>
      </c>
      <c r="CI54" s="3">
        <v>67.099999999999994</v>
      </c>
      <c r="CJ54" s="3">
        <v>31.38</v>
      </c>
      <c r="CK54" s="3">
        <v>34.26</v>
      </c>
    </row>
    <row r="55" spans="1:89" s="3" customFormat="1" x14ac:dyDescent="0.25">
      <c r="A55" s="10" t="s">
        <v>91</v>
      </c>
      <c r="B55" s="3">
        <v>0.71</v>
      </c>
      <c r="C55" s="3">
        <v>2.8</v>
      </c>
      <c r="D55" s="3">
        <v>0.84</v>
      </c>
      <c r="E55" s="3">
        <v>0.9</v>
      </c>
      <c r="F55" s="3">
        <v>1.01</v>
      </c>
      <c r="G55" s="3">
        <v>0.79</v>
      </c>
      <c r="H55" s="3">
        <v>0.77</v>
      </c>
      <c r="I55" s="3">
        <v>0.55000000000000004</v>
      </c>
      <c r="J55" s="6" t="s">
        <v>95</v>
      </c>
      <c r="K55" s="3">
        <v>0.73</v>
      </c>
      <c r="L55" s="6" t="s">
        <v>95</v>
      </c>
      <c r="M55" s="3">
        <v>2.1</v>
      </c>
      <c r="N55" s="3">
        <v>0.94</v>
      </c>
      <c r="O55" s="6" t="s">
        <v>95</v>
      </c>
      <c r="P55" s="3">
        <v>0.21</v>
      </c>
      <c r="Q55" s="3">
        <v>0.76</v>
      </c>
      <c r="R55" s="3">
        <v>0.86</v>
      </c>
      <c r="S55" s="3">
        <v>0.74</v>
      </c>
      <c r="T55" s="6" t="s">
        <v>95</v>
      </c>
      <c r="U55" s="6" t="s">
        <v>95</v>
      </c>
      <c r="V55" s="3">
        <v>0.59</v>
      </c>
      <c r="W55" s="3">
        <v>0.7</v>
      </c>
      <c r="Y55" s="3">
        <v>0.87</v>
      </c>
      <c r="Z55" s="3">
        <v>0.89</v>
      </c>
      <c r="AA55" s="3">
        <v>0.89</v>
      </c>
      <c r="AB55" s="3">
        <v>0.84</v>
      </c>
      <c r="AC55" s="3">
        <v>1.24</v>
      </c>
      <c r="AD55" s="3">
        <v>0.81</v>
      </c>
      <c r="AE55" s="6" t="s">
        <v>95</v>
      </c>
      <c r="AF55" s="6" t="s">
        <v>95</v>
      </c>
      <c r="AG55" s="3">
        <v>0.83</v>
      </c>
      <c r="AI55" s="3">
        <v>0.9</v>
      </c>
      <c r="AJ55" s="3">
        <v>0.28000000000000003</v>
      </c>
      <c r="AK55" s="3">
        <v>0.82</v>
      </c>
      <c r="AL55" s="6" t="s">
        <v>95</v>
      </c>
      <c r="AM55" s="3">
        <v>0.37</v>
      </c>
      <c r="AN55" s="3">
        <v>0.55000000000000004</v>
      </c>
      <c r="AO55" s="6" t="s">
        <v>95</v>
      </c>
      <c r="AP55" s="6" t="s">
        <v>95</v>
      </c>
      <c r="AQ55" s="3">
        <v>0.53</v>
      </c>
      <c r="AR55" s="3">
        <v>0.47</v>
      </c>
      <c r="AS55" s="3">
        <v>0.44</v>
      </c>
      <c r="AT55" s="3">
        <v>0.52</v>
      </c>
      <c r="AU55" s="6" t="s">
        <v>95</v>
      </c>
      <c r="AV55" s="21"/>
      <c r="AW55" s="6" t="s">
        <v>95</v>
      </c>
      <c r="AX55" s="6" t="s">
        <v>95</v>
      </c>
      <c r="AY55" s="6" t="s">
        <v>95</v>
      </c>
      <c r="AZ55" s="6" t="s">
        <v>95</v>
      </c>
      <c r="BA55" s="6" t="s">
        <v>95</v>
      </c>
      <c r="BB55" s="6" t="s">
        <v>95</v>
      </c>
      <c r="BC55" s="6" t="s">
        <v>95</v>
      </c>
      <c r="BD55" s="6" t="s">
        <v>95</v>
      </c>
      <c r="BE55" s="6" t="s">
        <v>95</v>
      </c>
      <c r="BF55" s="6" t="s">
        <v>95</v>
      </c>
      <c r="BG55" s="6" t="s">
        <v>95</v>
      </c>
      <c r="BH55" s="6" t="s">
        <v>95</v>
      </c>
      <c r="BI55" s="6" t="s">
        <v>95</v>
      </c>
      <c r="BJ55" s="6" t="s">
        <v>95</v>
      </c>
      <c r="BK55" s="3">
        <v>0.24</v>
      </c>
      <c r="BL55" s="6" t="s">
        <v>95</v>
      </c>
      <c r="BM55" s="6" t="s">
        <v>95</v>
      </c>
      <c r="BN55" s="6" t="s">
        <v>95</v>
      </c>
      <c r="BO55" s="6" t="s">
        <v>95</v>
      </c>
      <c r="BP55" s="6" t="s">
        <v>95</v>
      </c>
      <c r="BQ55" s="6" t="s">
        <v>95</v>
      </c>
      <c r="BR55" s="6" t="s">
        <v>95</v>
      </c>
      <c r="BS55" s="6" t="s">
        <v>95</v>
      </c>
      <c r="BT55" s="3">
        <v>0.19</v>
      </c>
      <c r="BU55" s="6" t="s">
        <v>95</v>
      </c>
      <c r="BV55" s="6" t="s">
        <v>95</v>
      </c>
      <c r="BW55" s="6" t="s">
        <v>95</v>
      </c>
      <c r="BX55" s="6" t="s">
        <v>95</v>
      </c>
      <c r="BY55" s="6" t="s">
        <v>95</v>
      </c>
      <c r="BZ55" s="6" t="s">
        <v>95</v>
      </c>
      <c r="CA55" s="6" t="s">
        <v>95</v>
      </c>
      <c r="CB55" s="6" t="s">
        <v>95</v>
      </c>
      <c r="CC55" s="3">
        <v>0.44</v>
      </c>
      <c r="CD55" s="3">
        <v>0.44</v>
      </c>
      <c r="CE55" s="3">
        <v>0.63</v>
      </c>
      <c r="CF55" s="3">
        <v>0.75</v>
      </c>
      <c r="CG55" s="3">
        <v>0.73</v>
      </c>
      <c r="CH55" s="3">
        <v>0.86</v>
      </c>
      <c r="CI55" s="3">
        <v>1.1000000000000001</v>
      </c>
      <c r="CJ55" s="3">
        <v>0.85</v>
      </c>
      <c r="CK55" s="3">
        <v>0.81</v>
      </c>
    </row>
    <row r="56" spans="1:89" s="3" customFormat="1" ht="18.75" x14ac:dyDescent="0.35">
      <c r="A56" s="10" t="s">
        <v>93</v>
      </c>
      <c r="B56" s="3">
        <v>4.28</v>
      </c>
      <c r="C56" s="3">
        <v>8.9700000000000006</v>
      </c>
      <c r="D56" s="3">
        <v>1.97</v>
      </c>
      <c r="E56" s="3">
        <v>5.62</v>
      </c>
      <c r="F56" s="3">
        <v>6.31</v>
      </c>
      <c r="G56" s="3">
        <v>6.68</v>
      </c>
      <c r="H56" s="3">
        <v>3.98</v>
      </c>
      <c r="I56" s="3">
        <v>4.6399999999999997</v>
      </c>
      <c r="J56" s="6" t="s">
        <v>95</v>
      </c>
      <c r="K56" s="3">
        <v>5.41</v>
      </c>
      <c r="L56" s="6" t="s">
        <v>95</v>
      </c>
      <c r="M56" s="3">
        <v>0.59</v>
      </c>
      <c r="N56" s="3">
        <v>4.17</v>
      </c>
      <c r="O56" s="6" t="s">
        <v>95</v>
      </c>
      <c r="P56" s="3">
        <v>1.74</v>
      </c>
      <c r="Q56" s="3">
        <v>2.02</v>
      </c>
      <c r="R56" s="3">
        <v>2.4900000000000002</v>
      </c>
      <c r="S56" s="3">
        <v>3.94</v>
      </c>
      <c r="T56" s="6" t="s">
        <v>95</v>
      </c>
      <c r="U56" s="6" t="s">
        <v>95</v>
      </c>
      <c r="V56" s="3">
        <v>8.15</v>
      </c>
      <c r="W56" s="3">
        <v>3.71</v>
      </c>
      <c r="Y56" s="3">
        <v>4.68</v>
      </c>
      <c r="Z56" s="3">
        <v>6.87</v>
      </c>
      <c r="AA56" s="3">
        <v>5.65</v>
      </c>
      <c r="AB56" s="3">
        <v>5.23</v>
      </c>
      <c r="AC56" s="3">
        <v>9.07</v>
      </c>
      <c r="AD56" s="3">
        <v>4.12</v>
      </c>
      <c r="AE56" s="6" t="s">
        <v>95</v>
      </c>
      <c r="AF56" s="6" t="s">
        <v>95</v>
      </c>
      <c r="AG56" s="3">
        <v>5.85</v>
      </c>
      <c r="AI56" s="3">
        <v>6.59</v>
      </c>
      <c r="AJ56" s="3">
        <v>1.1200000000000001</v>
      </c>
      <c r="AK56" s="3">
        <v>8.17</v>
      </c>
      <c r="AL56" s="6" t="s">
        <v>95</v>
      </c>
      <c r="AM56" s="3">
        <v>4.12</v>
      </c>
      <c r="AN56" s="3">
        <v>5.55</v>
      </c>
      <c r="AO56" s="6" t="s">
        <v>95</v>
      </c>
      <c r="AP56" s="6" t="s">
        <v>95</v>
      </c>
      <c r="AQ56" s="3">
        <v>4.12</v>
      </c>
      <c r="AR56" s="3">
        <v>5.62</v>
      </c>
      <c r="AS56" s="3">
        <v>8.8000000000000007</v>
      </c>
      <c r="AT56" s="3">
        <v>5.27</v>
      </c>
      <c r="AU56" s="6" t="s">
        <v>95</v>
      </c>
      <c r="AV56" s="21"/>
      <c r="AW56" s="6" t="s">
        <v>95</v>
      </c>
      <c r="AX56" s="6" t="s">
        <v>95</v>
      </c>
      <c r="AY56" s="6" t="s">
        <v>95</v>
      </c>
      <c r="AZ56" s="6" t="s">
        <v>95</v>
      </c>
      <c r="BA56" s="6" t="s">
        <v>95</v>
      </c>
      <c r="BB56" s="6" t="s">
        <v>95</v>
      </c>
      <c r="BC56" s="6" t="s">
        <v>95</v>
      </c>
      <c r="BD56" s="6" t="s">
        <v>95</v>
      </c>
      <c r="BE56" s="6" t="s">
        <v>95</v>
      </c>
      <c r="BF56" s="6" t="s">
        <v>95</v>
      </c>
      <c r="BG56" s="6" t="s">
        <v>95</v>
      </c>
      <c r="BH56" s="6" t="s">
        <v>95</v>
      </c>
      <c r="BI56" s="6" t="s">
        <v>95</v>
      </c>
      <c r="BJ56" s="6" t="s">
        <v>95</v>
      </c>
      <c r="BK56" s="3">
        <v>14.71</v>
      </c>
      <c r="BL56" s="6" t="s">
        <v>95</v>
      </c>
      <c r="BM56" s="6" t="s">
        <v>95</v>
      </c>
      <c r="BN56" s="6" t="s">
        <v>95</v>
      </c>
      <c r="BO56" s="6" t="s">
        <v>95</v>
      </c>
      <c r="BP56" s="6" t="s">
        <v>95</v>
      </c>
      <c r="BQ56" s="6" t="s">
        <v>95</v>
      </c>
      <c r="BR56" s="6" t="s">
        <v>95</v>
      </c>
      <c r="BS56" s="6" t="s">
        <v>95</v>
      </c>
      <c r="BT56" s="3">
        <v>4.08</v>
      </c>
      <c r="BU56" s="6" t="s">
        <v>95</v>
      </c>
      <c r="BV56" s="6" t="s">
        <v>95</v>
      </c>
      <c r="BW56" s="6" t="s">
        <v>95</v>
      </c>
      <c r="BX56" s="6" t="s">
        <v>95</v>
      </c>
      <c r="BY56" s="6" t="s">
        <v>95</v>
      </c>
      <c r="BZ56" s="6" t="s">
        <v>95</v>
      </c>
      <c r="CA56" s="6" t="s">
        <v>95</v>
      </c>
      <c r="CB56" s="6" t="s">
        <v>95</v>
      </c>
      <c r="CC56" s="3">
        <v>3.77</v>
      </c>
      <c r="CD56" s="3">
        <v>4.45</v>
      </c>
      <c r="CE56" s="3">
        <v>4.72</v>
      </c>
      <c r="CF56" s="3">
        <v>4.4000000000000004</v>
      </c>
      <c r="CG56" s="3">
        <v>4.78</v>
      </c>
      <c r="CH56" s="3">
        <v>3.74</v>
      </c>
      <c r="CI56" s="3">
        <v>9.41</v>
      </c>
      <c r="CJ56" s="3">
        <v>6.39</v>
      </c>
      <c r="CK56" s="3">
        <v>7.22</v>
      </c>
    </row>
    <row r="57" spans="1:89" s="3" customFormat="1" ht="18.75" x14ac:dyDescent="0.35">
      <c r="A57" s="10" t="s">
        <v>92</v>
      </c>
      <c r="B57" s="3">
        <v>1.38</v>
      </c>
      <c r="C57" s="3">
        <v>0.76</v>
      </c>
      <c r="D57" s="3">
        <v>1.62</v>
      </c>
      <c r="E57" s="3">
        <v>2.39</v>
      </c>
      <c r="F57" s="3">
        <v>2.54</v>
      </c>
      <c r="G57" s="3">
        <v>1.43</v>
      </c>
      <c r="H57" s="3">
        <v>3.84</v>
      </c>
      <c r="I57" s="3">
        <v>4.83</v>
      </c>
      <c r="J57" s="6" t="s">
        <v>95</v>
      </c>
      <c r="K57" s="3">
        <v>4.71</v>
      </c>
      <c r="L57" s="6" t="s">
        <v>95</v>
      </c>
      <c r="M57" s="3">
        <v>1.41</v>
      </c>
      <c r="N57" s="3">
        <v>3.27</v>
      </c>
      <c r="O57" s="6" t="s">
        <v>95</v>
      </c>
      <c r="P57" s="3">
        <v>7.83</v>
      </c>
      <c r="Q57" s="3">
        <v>5.53</v>
      </c>
      <c r="R57" s="3">
        <v>4.33</v>
      </c>
      <c r="S57" s="3">
        <v>2.88</v>
      </c>
      <c r="T57" s="6" t="s">
        <v>95</v>
      </c>
      <c r="U57" s="6" t="s">
        <v>95</v>
      </c>
      <c r="V57" s="3">
        <v>1.46</v>
      </c>
      <c r="W57" s="3">
        <v>2.06</v>
      </c>
      <c r="Y57" s="3">
        <v>1.63</v>
      </c>
      <c r="Z57" s="3">
        <v>2.08</v>
      </c>
      <c r="AA57" s="3">
        <v>2.0699999999999998</v>
      </c>
      <c r="AB57" s="3">
        <v>2.09</v>
      </c>
      <c r="AC57" s="3">
        <v>2.77</v>
      </c>
      <c r="AD57" s="3">
        <v>1.64</v>
      </c>
      <c r="AE57" s="6" t="s">
        <v>95</v>
      </c>
      <c r="AF57" s="6" t="s">
        <v>95</v>
      </c>
      <c r="AG57" s="3">
        <v>2.0299999999999998</v>
      </c>
      <c r="AI57" s="3">
        <v>2.33</v>
      </c>
      <c r="AJ57" s="3">
        <v>0.83</v>
      </c>
      <c r="AK57" s="3">
        <v>1.88</v>
      </c>
      <c r="AL57" s="6" t="s">
        <v>95</v>
      </c>
      <c r="AM57" s="3">
        <v>1.85</v>
      </c>
      <c r="AN57" s="3">
        <v>1.93</v>
      </c>
      <c r="AO57" s="6" t="s">
        <v>95</v>
      </c>
      <c r="AP57" s="6" t="s">
        <v>95</v>
      </c>
      <c r="AQ57" s="3">
        <v>1.83</v>
      </c>
      <c r="AR57" s="3">
        <v>1.72</v>
      </c>
      <c r="AS57" s="3">
        <v>1.79</v>
      </c>
      <c r="AT57" s="3">
        <v>1.96</v>
      </c>
      <c r="AU57" s="6" t="s">
        <v>95</v>
      </c>
      <c r="AV57" s="21"/>
      <c r="AW57" s="6" t="s">
        <v>95</v>
      </c>
      <c r="AX57" s="6" t="s">
        <v>95</v>
      </c>
      <c r="AY57" s="6" t="s">
        <v>95</v>
      </c>
      <c r="AZ57" s="6" t="s">
        <v>95</v>
      </c>
      <c r="BA57" s="6" t="s">
        <v>95</v>
      </c>
      <c r="BB57" s="6" t="s">
        <v>95</v>
      </c>
      <c r="BC57" s="6" t="s">
        <v>95</v>
      </c>
      <c r="BD57" s="6" t="s">
        <v>95</v>
      </c>
      <c r="BE57" s="6" t="s">
        <v>95</v>
      </c>
      <c r="BF57" s="6" t="s">
        <v>95</v>
      </c>
      <c r="BG57" s="6" t="s">
        <v>95</v>
      </c>
      <c r="BH57" s="6" t="s">
        <v>95</v>
      </c>
      <c r="BI57" s="6" t="s">
        <v>95</v>
      </c>
      <c r="BJ57" s="6" t="s">
        <v>95</v>
      </c>
      <c r="BK57" s="3">
        <v>1.34</v>
      </c>
      <c r="BL57" s="6" t="s">
        <v>95</v>
      </c>
      <c r="BM57" s="6" t="s">
        <v>95</v>
      </c>
      <c r="BN57" s="6" t="s">
        <v>95</v>
      </c>
      <c r="BO57" s="6" t="s">
        <v>95</v>
      </c>
      <c r="BP57" s="6" t="s">
        <v>95</v>
      </c>
      <c r="BQ57" s="6" t="s">
        <v>95</v>
      </c>
      <c r="BR57" s="6" t="s">
        <v>95</v>
      </c>
      <c r="BS57" s="6" t="s">
        <v>95</v>
      </c>
      <c r="BT57" s="3">
        <v>1.79</v>
      </c>
      <c r="BU57" s="6" t="s">
        <v>95</v>
      </c>
      <c r="BV57" s="6" t="s">
        <v>95</v>
      </c>
      <c r="BW57" s="6" t="s">
        <v>95</v>
      </c>
      <c r="BX57" s="6" t="s">
        <v>95</v>
      </c>
      <c r="BY57" s="6" t="s">
        <v>95</v>
      </c>
      <c r="BZ57" s="6" t="s">
        <v>95</v>
      </c>
      <c r="CA57" s="6" t="s">
        <v>95</v>
      </c>
      <c r="CB57" s="6" t="s">
        <v>95</v>
      </c>
      <c r="CC57" s="3">
        <v>1.54</v>
      </c>
      <c r="CD57" s="3">
        <v>1.66</v>
      </c>
      <c r="CE57" s="3">
        <v>2.11</v>
      </c>
      <c r="CF57" s="3">
        <v>2.29</v>
      </c>
      <c r="CG57" s="3">
        <v>2.58</v>
      </c>
      <c r="CH57" s="3">
        <v>3.36</v>
      </c>
      <c r="CI57" s="3">
        <v>4.1500000000000004</v>
      </c>
      <c r="CJ57" s="3">
        <v>2.91</v>
      </c>
      <c r="CK57" s="3">
        <v>2.84</v>
      </c>
    </row>
    <row r="59" spans="1:89" x14ac:dyDescent="0.25">
      <c r="B59" s="7" t="s">
        <v>150</v>
      </c>
      <c r="C59" s="17"/>
      <c r="D59" s="17"/>
      <c r="E59" s="17"/>
      <c r="F59" s="17"/>
      <c r="G59" s="17"/>
      <c r="H59" s="17"/>
      <c r="I59" s="17"/>
      <c r="J59"/>
      <c r="K59" s="17"/>
    </row>
    <row r="60" spans="1:89" x14ac:dyDescent="0.25">
      <c r="B60" s="20" t="s">
        <v>149</v>
      </c>
      <c r="C60" s="19"/>
      <c r="D60" s="19"/>
      <c r="E60" s="19"/>
      <c r="F60" s="19"/>
      <c r="G60" s="19"/>
      <c r="H60" s="19"/>
      <c r="I60" s="19"/>
      <c r="J60" s="19"/>
      <c r="K60" s="19"/>
    </row>
    <row r="61" spans="1:89" ht="18.75" x14ac:dyDescent="0.25">
      <c r="B61" s="20" t="s">
        <v>154</v>
      </c>
      <c r="C61" s="19"/>
      <c r="D61" s="19"/>
      <c r="E61" s="19"/>
      <c r="F61" s="19"/>
      <c r="G61" s="19"/>
      <c r="H61" s="19"/>
      <c r="I61" s="19"/>
      <c r="J61" s="19"/>
      <c r="K61" s="19"/>
    </row>
    <row r="62" spans="1:89" ht="18.75" x14ac:dyDescent="0.35">
      <c r="B62" s="2" t="s">
        <v>153</v>
      </c>
      <c r="C62"/>
      <c r="D62"/>
      <c r="E62"/>
      <c r="F62" s="17"/>
      <c r="G62" s="17"/>
      <c r="H62" s="17"/>
      <c r="I62" s="17"/>
      <c r="J62"/>
      <c r="K62" s="17"/>
    </row>
    <row r="63" spans="1:89" ht="18.75" x14ac:dyDescent="0.35">
      <c r="B63" s="2" t="s">
        <v>152</v>
      </c>
      <c r="C63"/>
      <c r="D63"/>
      <c r="E63"/>
      <c r="F63" s="17"/>
      <c r="G63" s="17"/>
      <c r="H63" s="17"/>
      <c r="I63" s="17"/>
      <c r="J63"/>
      <c r="K63" s="17"/>
    </row>
    <row r="64" spans="1:89" ht="20.25" x14ac:dyDescent="0.35">
      <c r="B64" s="7" t="s">
        <v>151</v>
      </c>
      <c r="C64" s="17"/>
      <c r="D64" s="17"/>
      <c r="E64" s="17"/>
      <c r="F64" s="17"/>
      <c r="G64" s="17"/>
      <c r="H64" s="17"/>
      <c r="I64" s="17"/>
      <c r="J64"/>
      <c r="K64"/>
    </row>
    <row r="65" spans="2:11" x14ac:dyDescent="0.25">
      <c r="B65" s="7"/>
      <c r="C65" s="17"/>
      <c r="D65" s="17"/>
      <c r="E65" s="17"/>
      <c r="F65"/>
      <c r="G65"/>
      <c r="H65" s="18"/>
      <c r="I65" s="18"/>
      <c r="J65"/>
      <c r="K65" s="18"/>
    </row>
    <row r="66" spans="2:11" x14ac:dyDescent="0.25">
      <c r="B66" s="11"/>
      <c r="C66" s="17"/>
      <c r="D66" s="17"/>
      <c r="E66" s="17"/>
      <c r="F66" s="17"/>
      <c r="G66" s="17"/>
      <c r="H66" s="17"/>
      <c r="I66" s="17"/>
      <c r="J66"/>
      <c r="K66" s="17"/>
    </row>
    <row r="67" spans="2:11" x14ac:dyDescent="0.25">
      <c r="B67" s="18"/>
      <c r="C67" s="18"/>
      <c r="D67" s="18"/>
      <c r="E67" s="18"/>
      <c r="F67" s="18"/>
      <c r="G67" s="18"/>
      <c r="H67"/>
      <c r="I67"/>
      <c r="J67"/>
      <c r="K6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1"/>
  <sheetViews>
    <sheetView workbookViewId="0">
      <selection activeCell="G15" sqref="G15"/>
    </sheetView>
  </sheetViews>
  <sheetFormatPr defaultRowHeight="15" x14ac:dyDescent="0.25"/>
  <cols>
    <col min="1" max="1" width="11.28515625" style="31" customWidth="1"/>
    <col min="2" max="5" width="9.140625" style="31"/>
    <col min="6" max="6" width="8.85546875" style="31" bestFit="1" customWidth="1"/>
    <col min="7" max="7" width="9.140625" style="31"/>
    <col min="8" max="8" width="9.85546875" style="31" bestFit="1" customWidth="1"/>
    <col min="9" max="9" width="9.140625" style="31"/>
    <col min="10" max="10" width="8.85546875" style="31" bestFit="1" customWidth="1"/>
    <col min="11" max="11" width="9.140625" style="31"/>
    <col min="12" max="12" width="8.85546875" style="31" bestFit="1" customWidth="1"/>
    <col min="13" max="13" width="9.140625" style="31"/>
    <col min="14" max="14" width="9.140625" style="32"/>
    <col min="15" max="15" width="9.7109375" style="31" bestFit="1" customWidth="1"/>
    <col min="16" max="16" width="9.140625" style="31"/>
    <col min="17" max="17" width="9.85546875" style="31" bestFit="1" customWidth="1"/>
    <col min="18" max="20" width="9.140625" style="31"/>
    <col min="21" max="21" width="8.85546875" style="31" bestFit="1" customWidth="1"/>
    <col min="22" max="22" width="9.140625" style="31"/>
    <col min="23" max="23" width="9.7109375" style="31" bestFit="1" customWidth="1"/>
    <col min="24" max="24" width="9.140625" style="31"/>
    <col min="25" max="25" width="8.5703125" style="31" bestFit="1" customWidth="1"/>
    <col min="26" max="26" width="9.140625" style="33"/>
    <col min="27" max="16384" width="9.140625" style="31"/>
  </cols>
  <sheetData>
    <row r="1" spans="1:26" ht="15.75" x14ac:dyDescent="0.25">
      <c r="A1" s="14" t="s">
        <v>159</v>
      </c>
    </row>
    <row r="2" spans="1:26" x14ac:dyDescent="0.25">
      <c r="A2" s="34"/>
      <c r="B2" s="35"/>
      <c r="C2" s="35"/>
      <c r="D2" s="35"/>
      <c r="E2" s="35"/>
      <c r="F2" s="35" t="s">
        <v>160</v>
      </c>
      <c r="G2" s="35"/>
      <c r="H2" s="35" t="s">
        <v>160</v>
      </c>
      <c r="I2" s="35"/>
      <c r="J2" s="35" t="s">
        <v>160</v>
      </c>
      <c r="K2" s="35"/>
      <c r="L2" s="35" t="s">
        <v>160</v>
      </c>
      <c r="M2" s="35"/>
      <c r="N2" s="36"/>
      <c r="O2" s="35" t="s">
        <v>160</v>
      </c>
      <c r="P2" s="35"/>
      <c r="Q2" s="35" t="s">
        <v>161</v>
      </c>
      <c r="R2" s="35"/>
      <c r="S2" s="35" t="s">
        <v>161</v>
      </c>
      <c r="T2" s="35"/>
      <c r="U2" s="35" t="s">
        <v>161</v>
      </c>
      <c r="V2" s="35"/>
      <c r="W2" s="35" t="s">
        <v>161</v>
      </c>
      <c r="X2" s="35"/>
      <c r="Y2" s="35" t="s">
        <v>161</v>
      </c>
      <c r="Z2" s="37"/>
    </row>
    <row r="3" spans="1:26" ht="17.25" x14ac:dyDescent="0.25">
      <c r="A3" s="38" t="s">
        <v>162</v>
      </c>
      <c r="B3" s="39" t="s">
        <v>71</v>
      </c>
      <c r="C3" s="39" t="s">
        <v>66</v>
      </c>
      <c r="D3" s="39" t="s">
        <v>7</v>
      </c>
      <c r="E3" s="39" t="s">
        <v>163</v>
      </c>
      <c r="F3" s="39" t="s">
        <v>164</v>
      </c>
      <c r="G3" s="40" t="s">
        <v>165</v>
      </c>
      <c r="H3" s="39" t="s">
        <v>166</v>
      </c>
      <c r="I3" s="40" t="s">
        <v>165</v>
      </c>
      <c r="J3" s="39" t="s">
        <v>167</v>
      </c>
      <c r="K3" s="40" t="s">
        <v>165</v>
      </c>
      <c r="L3" s="39" t="s">
        <v>168</v>
      </c>
      <c r="M3" s="40" t="s">
        <v>165</v>
      </c>
      <c r="N3" s="41" t="s">
        <v>169</v>
      </c>
      <c r="O3" s="39" t="s">
        <v>170</v>
      </c>
      <c r="P3" s="40" t="s">
        <v>165</v>
      </c>
      <c r="Q3" s="39" t="s">
        <v>166</v>
      </c>
      <c r="R3" s="40" t="s">
        <v>165</v>
      </c>
      <c r="S3" s="39" t="s">
        <v>168</v>
      </c>
      <c r="T3" s="40" t="s">
        <v>165</v>
      </c>
      <c r="U3" s="39" t="s">
        <v>167</v>
      </c>
      <c r="V3" s="40" t="s">
        <v>165</v>
      </c>
      <c r="W3" s="39" t="s">
        <v>170</v>
      </c>
      <c r="X3" s="40" t="s">
        <v>165</v>
      </c>
      <c r="Y3" s="39" t="s">
        <v>171</v>
      </c>
      <c r="Z3" s="42" t="s">
        <v>165</v>
      </c>
    </row>
    <row r="4" spans="1:26" x14ac:dyDescent="0.25">
      <c r="A4" s="43"/>
      <c r="B4" s="44" t="s">
        <v>172</v>
      </c>
      <c r="C4" s="44" t="s">
        <v>172</v>
      </c>
      <c r="D4" s="44" t="s">
        <v>172</v>
      </c>
      <c r="E4" s="44"/>
      <c r="F4" s="44"/>
      <c r="G4" s="45" t="s">
        <v>173</v>
      </c>
      <c r="H4" s="44"/>
      <c r="I4" s="45" t="s">
        <v>173</v>
      </c>
      <c r="J4" s="44"/>
      <c r="K4" s="45" t="s">
        <v>173</v>
      </c>
      <c r="L4" s="44"/>
      <c r="M4" s="45" t="s">
        <v>173</v>
      </c>
      <c r="N4" s="46"/>
      <c r="O4" s="44"/>
      <c r="P4" s="45" t="s">
        <v>173</v>
      </c>
      <c r="Q4" s="44"/>
      <c r="R4" s="45"/>
      <c r="S4" s="44"/>
      <c r="T4" s="45"/>
      <c r="U4" s="44"/>
      <c r="V4" s="45"/>
      <c r="W4" s="44"/>
      <c r="X4" s="44"/>
      <c r="Y4" s="44"/>
      <c r="Z4" s="47"/>
    </row>
    <row r="5" spans="1:26" x14ac:dyDescent="0.25">
      <c r="A5" s="48" t="s">
        <v>174</v>
      </c>
      <c r="B5" s="49" t="s">
        <v>175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2"/>
    </row>
    <row r="6" spans="1:26" x14ac:dyDescent="0.25">
      <c r="A6" s="53">
        <v>1</v>
      </c>
      <c r="B6" s="52">
        <v>0.67199191239140932</v>
      </c>
      <c r="C6" s="52">
        <v>84.610082040715781</v>
      </c>
      <c r="D6" s="52">
        <v>1722.0041165204832</v>
      </c>
      <c r="E6" s="51">
        <v>0.19905999999999999</v>
      </c>
      <c r="F6" s="54">
        <v>21.645021645021647</v>
      </c>
      <c r="G6" s="55">
        <v>0.29984445568861157</v>
      </c>
      <c r="H6" s="55">
        <v>5.0849999999999999E-2</v>
      </c>
      <c r="I6" s="55">
        <v>1.66E-3</v>
      </c>
      <c r="J6" s="55">
        <v>0.32403999999999999</v>
      </c>
      <c r="K6" s="55">
        <v>1.06E-2</v>
      </c>
      <c r="L6" s="55">
        <v>4.6199999999999998E-2</v>
      </c>
      <c r="M6" s="55">
        <v>6.4000000000000005E-4</v>
      </c>
      <c r="N6" s="51">
        <v>0.21656886561729655</v>
      </c>
      <c r="O6" s="55">
        <v>1.4019999999999999E-2</v>
      </c>
      <c r="P6" s="55">
        <v>4.2000000000000002E-4</v>
      </c>
      <c r="Q6" s="52">
        <v>233.9</v>
      </c>
      <c r="R6" s="52">
        <v>73.47</v>
      </c>
      <c r="S6" s="52">
        <v>291.2</v>
      </c>
      <c r="T6" s="52">
        <v>3.96</v>
      </c>
      <c r="U6" s="52">
        <v>285</v>
      </c>
      <c r="V6" s="52">
        <v>8.1300000000000008</v>
      </c>
      <c r="W6" s="52">
        <v>281.5</v>
      </c>
      <c r="X6" s="52">
        <v>8.3800000000000008</v>
      </c>
      <c r="Y6" s="54">
        <v>291.60723019352031</v>
      </c>
      <c r="Z6" s="52">
        <v>4.0258185201915895</v>
      </c>
    </row>
    <row r="7" spans="1:26" x14ac:dyDescent="0.25">
      <c r="A7" s="53">
        <v>2</v>
      </c>
      <c r="B7" s="52">
        <v>-1.0830394224510151</v>
      </c>
      <c r="C7" s="52">
        <v>65.581858460252519</v>
      </c>
      <c r="D7" s="52">
        <v>1339.2898311508573</v>
      </c>
      <c r="E7" s="51">
        <v>0.25517000000000001</v>
      </c>
      <c r="F7" s="54">
        <v>21.762785636561482</v>
      </c>
      <c r="G7" s="55">
        <v>0.30785224513090237</v>
      </c>
      <c r="H7" s="55">
        <v>5.2699999999999997E-2</v>
      </c>
      <c r="I7" s="55">
        <v>1.8E-3</v>
      </c>
      <c r="J7" s="55">
        <v>0.33395999999999998</v>
      </c>
      <c r="K7" s="55">
        <v>1.141E-2</v>
      </c>
      <c r="L7" s="55">
        <v>4.5949999999999998E-2</v>
      </c>
      <c r="M7" s="55">
        <v>6.4999999999999997E-4</v>
      </c>
      <c r="N7" s="51">
        <v>0.20773618474709751</v>
      </c>
      <c r="O7" s="55">
        <v>1.3820000000000001E-2</v>
      </c>
      <c r="P7" s="55">
        <v>4.2999999999999999E-4</v>
      </c>
      <c r="Q7" s="52">
        <v>315.8</v>
      </c>
      <c r="R7" s="52">
        <v>75.73</v>
      </c>
      <c r="S7" s="52">
        <v>289.60000000000002</v>
      </c>
      <c r="T7" s="52">
        <v>4.01</v>
      </c>
      <c r="U7" s="52">
        <v>292.60000000000002</v>
      </c>
      <c r="V7" s="52">
        <v>8.69</v>
      </c>
      <c r="W7" s="52">
        <v>277.39999999999998</v>
      </c>
      <c r="X7" s="52">
        <v>8.59</v>
      </c>
      <c r="Y7" s="54">
        <v>289.39387181449808</v>
      </c>
      <c r="Z7" s="52">
        <v>4.0860629627928509</v>
      </c>
    </row>
    <row r="8" spans="1:26" x14ac:dyDescent="0.25">
      <c r="A8" s="53">
        <v>3</v>
      </c>
      <c r="B8" s="52">
        <v>-0.35189723067345485</v>
      </c>
      <c r="C8" s="52">
        <v>70.443934708437425</v>
      </c>
      <c r="D8" s="52">
        <v>1450.9307571702298</v>
      </c>
      <c r="E8" s="51">
        <v>0.26516000000000001</v>
      </c>
      <c r="F8" s="54">
        <v>21.997360316761988</v>
      </c>
      <c r="G8" s="55">
        <v>0.31936334819760037</v>
      </c>
      <c r="H8" s="55">
        <v>5.2010000000000001E-2</v>
      </c>
      <c r="I8" s="55">
        <v>1.91E-3</v>
      </c>
      <c r="J8" s="55">
        <v>0.32607999999999998</v>
      </c>
      <c r="K8" s="55">
        <v>1.1979999999999999E-2</v>
      </c>
      <c r="L8" s="55">
        <v>4.546E-2</v>
      </c>
      <c r="M8" s="55">
        <v>6.6E-4</v>
      </c>
      <c r="N8" s="51">
        <v>0.19866819441188663</v>
      </c>
      <c r="O8" s="55">
        <v>1.4659999999999999E-2</v>
      </c>
      <c r="P8" s="55">
        <v>4.6000000000000001E-4</v>
      </c>
      <c r="Q8" s="52">
        <v>285.89999999999998</v>
      </c>
      <c r="R8" s="52">
        <v>81.77</v>
      </c>
      <c r="S8" s="52">
        <v>286.60000000000002</v>
      </c>
      <c r="T8" s="52">
        <v>4.05</v>
      </c>
      <c r="U8" s="52">
        <v>286.60000000000002</v>
      </c>
      <c r="V8" s="52">
        <v>9.17</v>
      </c>
      <c r="W8" s="52">
        <v>294.2</v>
      </c>
      <c r="X8" s="52">
        <v>9.2100000000000009</v>
      </c>
      <c r="Y8" s="54">
        <v>286.59404869366654</v>
      </c>
      <c r="Z8" s="52">
        <v>4.1570443698488857</v>
      </c>
    </row>
    <row r="9" spans="1:26" x14ac:dyDescent="0.25">
      <c r="A9" s="53">
        <v>4</v>
      </c>
      <c r="B9" s="52">
        <v>0.53740627481240022</v>
      </c>
      <c r="C9" s="52">
        <v>88.441932603646734</v>
      </c>
      <c r="D9" s="52">
        <v>1801.9078676545946</v>
      </c>
      <c r="E9" s="51">
        <v>0.20502000000000001</v>
      </c>
      <c r="F9" s="54">
        <v>21.805494984736153</v>
      </c>
      <c r="G9" s="55">
        <v>0.30906174749407983</v>
      </c>
      <c r="H9" s="55">
        <v>5.1929999999999997E-2</v>
      </c>
      <c r="I9" s="55">
        <v>1.7600000000000001E-3</v>
      </c>
      <c r="J9" s="55">
        <v>0.32845999999999997</v>
      </c>
      <c r="K9" s="55">
        <v>1.1169999999999999E-2</v>
      </c>
      <c r="L9" s="55">
        <v>4.5859999999999998E-2</v>
      </c>
      <c r="M9" s="55">
        <v>6.4999999999999997E-4</v>
      </c>
      <c r="N9" s="51">
        <v>0.21651947791991188</v>
      </c>
      <c r="O9" s="55">
        <v>1.5310000000000001E-2</v>
      </c>
      <c r="P9" s="55">
        <v>5.1000000000000004E-4</v>
      </c>
      <c r="Q9" s="52">
        <v>282.5</v>
      </c>
      <c r="R9" s="52">
        <v>75.569999999999993</v>
      </c>
      <c r="S9" s="52">
        <v>289</v>
      </c>
      <c r="T9" s="52">
        <v>3.98</v>
      </c>
      <c r="U9" s="52">
        <v>288.39999999999998</v>
      </c>
      <c r="V9" s="52">
        <v>8.5299999999999994</v>
      </c>
      <c r="W9" s="52">
        <v>307.10000000000002</v>
      </c>
      <c r="X9" s="52">
        <v>10.23</v>
      </c>
      <c r="Y9" s="54">
        <v>289.10843194003468</v>
      </c>
      <c r="Z9" s="52">
        <v>4.087614957961696</v>
      </c>
    </row>
    <row r="10" spans="1:26" x14ac:dyDescent="0.25">
      <c r="A10" s="53">
        <v>5</v>
      </c>
      <c r="B10" s="52">
        <v>-0.17725108533676986</v>
      </c>
      <c r="C10" s="52">
        <v>90.572363650819298</v>
      </c>
      <c r="D10" s="52">
        <v>1798.0753243289489</v>
      </c>
      <c r="E10" s="51">
        <v>0.20196</v>
      </c>
      <c r="F10" s="54">
        <v>21.290185224611456</v>
      </c>
      <c r="G10" s="55">
        <v>0.30822495109081949</v>
      </c>
      <c r="H10" s="55">
        <v>5.4239999999999997E-2</v>
      </c>
      <c r="I10" s="55">
        <v>1.9599999999999999E-3</v>
      </c>
      <c r="J10" s="55">
        <v>0.35132999999999998</v>
      </c>
      <c r="K10" s="55">
        <v>1.268E-2</v>
      </c>
      <c r="L10" s="55">
        <v>4.6969999999999998E-2</v>
      </c>
      <c r="M10" s="55">
        <v>6.8000000000000005E-4</v>
      </c>
      <c r="N10" s="51">
        <v>0.19750492136158604</v>
      </c>
      <c r="O10" s="55">
        <v>1.516E-2</v>
      </c>
      <c r="P10" s="55">
        <v>4.8999999999999998E-4</v>
      </c>
      <c r="Q10" s="52">
        <v>380.8</v>
      </c>
      <c r="R10" s="52">
        <v>78.45</v>
      </c>
      <c r="S10" s="52">
        <v>295.89999999999998</v>
      </c>
      <c r="T10" s="52">
        <v>4.16</v>
      </c>
      <c r="U10" s="52">
        <v>305.7</v>
      </c>
      <c r="V10" s="52">
        <v>9.5299999999999994</v>
      </c>
      <c r="W10" s="52">
        <v>304.10000000000002</v>
      </c>
      <c r="X10" s="52">
        <v>9.77</v>
      </c>
      <c r="Y10" s="54">
        <v>295.16572753294014</v>
      </c>
      <c r="Z10" s="52">
        <v>4.2711824683078081</v>
      </c>
    </row>
    <row r="11" spans="1:26" x14ac:dyDescent="0.25">
      <c r="A11" s="53">
        <v>6</v>
      </c>
      <c r="B11" s="52">
        <v>-0.11771145493673871</v>
      </c>
      <c r="C11" s="52">
        <v>208.72075624980221</v>
      </c>
      <c r="D11" s="52">
        <v>4167.3241964646732</v>
      </c>
      <c r="E11" s="51">
        <v>7.8520000000000006E-2</v>
      </c>
      <c r="F11" s="54">
        <v>21.574973031283712</v>
      </c>
      <c r="G11" s="55">
        <v>0.30256164984540262</v>
      </c>
      <c r="H11" s="55">
        <v>5.0319999999999997E-2</v>
      </c>
      <c r="I11" s="55">
        <v>1.73E-3</v>
      </c>
      <c r="J11" s="55">
        <v>0.32158999999999999</v>
      </c>
      <c r="K11" s="55">
        <v>1.1140000000000001E-2</v>
      </c>
      <c r="L11" s="55">
        <v>4.6350000000000002E-2</v>
      </c>
      <c r="M11" s="55">
        <v>6.4999999999999997E-4</v>
      </c>
      <c r="N11" s="51">
        <v>0.22091846562043141</v>
      </c>
      <c r="O11" s="55">
        <v>1.4149999999999999E-2</v>
      </c>
      <c r="P11" s="55">
        <v>4.4999999999999999E-4</v>
      </c>
      <c r="Q11" s="52">
        <v>209.7</v>
      </c>
      <c r="R11" s="52">
        <v>77.92</v>
      </c>
      <c r="S11" s="52">
        <v>292.10000000000002</v>
      </c>
      <c r="T11" s="52">
        <v>4.03</v>
      </c>
      <c r="U11" s="52">
        <v>283.10000000000002</v>
      </c>
      <c r="V11" s="52">
        <v>8.56</v>
      </c>
      <c r="W11" s="52">
        <v>284</v>
      </c>
      <c r="X11" s="52">
        <v>8.9600000000000009</v>
      </c>
      <c r="Y11" s="54">
        <v>292.73043105468713</v>
      </c>
      <c r="Z11" s="52">
        <v>4.0935681429952284</v>
      </c>
    </row>
    <row r="12" spans="1:26" x14ac:dyDescent="0.25">
      <c r="A12" s="53">
        <v>7</v>
      </c>
      <c r="B12" s="52">
        <v>0.20039604306244435</v>
      </c>
      <c r="C12" s="52">
        <v>40.458050412456423</v>
      </c>
      <c r="D12" s="52">
        <v>802.00442503006298</v>
      </c>
      <c r="E12" s="51">
        <v>0.27868999999999999</v>
      </c>
      <c r="F12" s="54">
        <v>21.459227467811157</v>
      </c>
      <c r="G12" s="55">
        <v>0.32234891046068259</v>
      </c>
      <c r="H12" s="55">
        <v>5.3120000000000001E-2</v>
      </c>
      <c r="I12" s="55">
        <v>2.2100000000000002E-3</v>
      </c>
      <c r="J12" s="55">
        <v>0.34132000000000001</v>
      </c>
      <c r="K12" s="55">
        <v>1.4189999999999999E-2</v>
      </c>
      <c r="L12" s="55">
        <v>4.6600000000000003E-2</v>
      </c>
      <c r="M12" s="55">
        <v>6.9999999999999999E-4</v>
      </c>
      <c r="N12" s="51">
        <v>0.17866017735104661</v>
      </c>
      <c r="O12" s="55">
        <v>1.3990000000000001E-2</v>
      </c>
      <c r="P12" s="55">
        <v>4.8999999999999998E-4</v>
      </c>
      <c r="Q12" s="52">
        <v>333.7</v>
      </c>
      <c r="R12" s="52">
        <v>91.56</v>
      </c>
      <c r="S12" s="52">
        <v>293.60000000000002</v>
      </c>
      <c r="T12" s="52">
        <v>4.29</v>
      </c>
      <c r="U12" s="52">
        <v>298.2</v>
      </c>
      <c r="V12" s="52">
        <v>10.74</v>
      </c>
      <c r="W12" s="52">
        <v>280.7</v>
      </c>
      <c r="X12" s="52">
        <v>9.81</v>
      </c>
      <c r="Y12" s="54">
        <v>293.27742947824447</v>
      </c>
      <c r="Z12" s="52">
        <v>4.4146142520661389</v>
      </c>
    </row>
    <row r="13" spans="1:26" x14ac:dyDescent="0.25">
      <c r="A13" s="53">
        <v>8</v>
      </c>
      <c r="B13" s="52">
        <v>1.2791335203496816</v>
      </c>
      <c r="C13" s="52">
        <v>147.02733920546416</v>
      </c>
      <c r="D13" s="52">
        <v>1000.3954964569551</v>
      </c>
      <c r="E13" s="51">
        <v>0.10468</v>
      </c>
      <c r="F13" s="54">
        <v>7.3784401977421963</v>
      </c>
      <c r="G13" s="55">
        <v>0.11106041469338214</v>
      </c>
      <c r="H13" s="55">
        <v>0.10173</v>
      </c>
      <c r="I13" s="55">
        <v>3.8600000000000001E-3</v>
      </c>
      <c r="J13" s="55">
        <v>1.9010800000000001</v>
      </c>
      <c r="K13" s="55">
        <v>7.213E-2</v>
      </c>
      <c r="L13" s="55">
        <v>0.13553000000000001</v>
      </c>
      <c r="M13" s="55">
        <v>2.0400000000000001E-3</v>
      </c>
      <c r="N13" s="51">
        <v>0.19822587756926141</v>
      </c>
      <c r="O13" s="55">
        <v>7.8159999999999993E-2</v>
      </c>
      <c r="P13" s="55">
        <v>2.9099999999999998E-3</v>
      </c>
      <c r="Q13" s="52">
        <v>1655.8</v>
      </c>
      <c r="R13" s="52">
        <v>68.709999999999994</v>
      </c>
      <c r="S13" s="52">
        <v>819.3</v>
      </c>
      <c r="T13" s="52">
        <v>11.6</v>
      </c>
      <c r="U13" s="52">
        <v>1081.5</v>
      </c>
      <c r="V13" s="52">
        <v>25.25</v>
      </c>
      <c r="W13" s="52">
        <v>1521.1</v>
      </c>
      <c r="X13" s="52">
        <v>54.52</v>
      </c>
      <c r="Y13" s="54">
        <v>785.46901406908398</v>
      </c>
      <c r="Z13" s="52">
        <v>12.033478908219454</v>
      </c>
    </row>
    <row r="14" spans="1:26" x14ac:dyDescent="0.25">
      <c r="A14" s="53">
        <v>9</v>
      </c>
      <c r="B14" s="52">
        <v>0.17656686754548334</v>
      </c>
      <c r="C14" s="52">
        <v>617.75293516130409</v>
      </c>
      <c r="D14" s="52">
        <v>1787.4220494059916</v>
      </c>
      <c r="E14" s="51">
        <v>6.8239999999999995E-2</v>
      </c>
      <c r="F14" s="54">
        <v>3.1427763286086932</v>
      </c>
      <c r="G14" s="55">
        <v>4.5138086746100536E-2</v>
      </c>
      <c r="H14" s="55">
        <v>0.10745</v>
      </c>
      <c r="I14" s="55">
        <v>3.82E-3</v>
      </c>
      <c r="J14" s="55">
        <v>4.7143300000000004</v>
      </c>
      <c r="K14" s="55">
        <v>0.16891</v>
      </c>
      <c r="L14" s="55">
        <v>0.31818999999999997</v>
      </c>
      <c r="M14" s="55">
        <v>4.5700000000000003E-3</v>
      </c>
      <c r="N14" s="51">
        <v>0.21968660776273904</v>
      </c>
      <c r="O14" s="55">
        <v>8.455E-2</v>
      </c>
      <c r="P14" s="55">
        <v>2.8500000000000001E-3</v>
      </c>
      <c r="Q14" s="52">
        <v>1756.7</v>
      </c>
      <c r="R14" s="52">
        <v>63.7</v>
      </c>
      <c r="S14" s="52">
        <v>1780.9</v>
      </c>
      <c r="T14" s="52">
        <v>22.35</v>
      </c>
      <c r="U14" s="52">
        <v>1769.8</v>
      </c>
      <c r="V14" s="52">
        <v>30.01</v>
      </c>
      <c r="W14" s="52">
        <v>1640.5</v>
      </c>
      <c r="X14" s="52">
        <v>53.05</v>
      </c>
      <c r="Y14" s="54">
        <v>1783.757964519051</v>
      </c>
      <c r="Z14" s="52">
        <v>26.201189618803227</v>
      </c>
    </row>
    <row r="15" spans="1:26" x14ac:dyDescent="0.25">
      <c r="A15" s="53">
        <v>10</v>
      </c>
      <c r="B15" s="52">
        <v>-2.3351679421947069</v>
      </c>
      <c r="C15" s="52">
        <v>39.824288941994517</v>
      </c>
      <c r="D15" s="52">
        <v>820.45014198251215</v>
      </c>
      <c r="E15" s="51">
        <v>0.33523999999999998</v>
      </c>
      <c r="F15" s="54">
        <v>22.411474675033617</v>
      </c>
      <c r="G15" s="55">
        <v>0.37168290586115815</v>
      </c>
      <c r="H15" s="55">
        <v>5.7279999999999998E-2</v>
      </c>
      <c r="I15" s="55">
        <v>2.8800000000000002E-3</v>
      </c>
      <c r="J15" s="55">
        <v>0.35235</v>
      </c>
      <c r="K15" s="55">
        <v>1.7559999999999999E-2</v>
      </c>
      <c r="L15" s="55">
        <v>4.462E-2</v>
      </c>
      <c r="M15" s="55">
        <v>7.3999999999999999E-4</v>
      </c>
      <c r="N15" s="51">
        <v>0.13958676967907785</v>
      </c>
      <c r="O15" s="55">
        <v>1.3440000000000001E-2</v>
      </c>
      <c r="P15" s="55">
        <v>5.6999999999999998E-4</v>
      </c>
      <c r="Q15" s="52">
        <v>501.7</v>
      </c>
      <c r="R15" s="52">
        <v>107.53</v>
      </c>
      <c r="S15" s="52">
        <v>281.39999999999998</v>
      </c>
      <c r="T15" s="52">
        <v>4.5599999999999996</v>
      </c>
      <c r="U15" s="52">
        <v>306.5</v>
      </c>
      <c r="V15" s="52">
        <v>13.19</v>
      </c>
      <c r="W15" s="52">
        <v>269.8</v>
      </c>
      <c r="X15" s="52">
        <v>11.33</v>
      </c>
      <c r="Y15" s="54">
        <v>279.54897045780996</v>
      </c>
      <c r="Z15" s="52">
        <v>4.679666988643385</v>
      </c>
    </row>
    <row r="16" spans="1:26" x14ac:dyDescent="0.25">
      <c r="A16" s="53">
        <v>11</v>
      </c>
      <c r="B16" s="52">
        <v>-0.25230407323392473</v>
      </c>
      <c r="C16" s="52">
        <v>437.51111045389075</v>
      </c>
      <c r="D16" s="52">
        <v>1561.3344625228497</v>
      </c>
      <c r="E16" s="51">
        <v>0.1143</v>
      </c>
      <c r="F16" s="54">
        <v>3.9060974180696064</v>
      </c>
      <c r="G16" s="55">
        <v>5.9046900542671685E-2</v>
      </c>
      <c r="H16" s="55">
        <v>0.10983999999999999</v>
      </c>
      <c r="I16" s="55">
        <v>4.4099999999999999E-3</v>
      </c>
      <c r="J16" s="55">
        <v>3.8770099999999998</v>
      </c>
      <c r="K16" s="55">
        <v>0.15631999999999999</v>
      </c>
      <c r="L16" s="55">
        <v>0.25601000000000002</v>
      </c>
      <c r="M16" s="55">
        <v>3.8700000000000002E-3</v>
      </c>
      <c r="N16" s="51">
        <v>0.19870911440189409</v>
      </c>
      <c r="O16" s="55">
        <v>5.2330000000000002E-2</v>
      </c>
      <c r="P16" s="55">
        <v>2.15E-3</v>
      </c>
      <c r="Q16" s="52">
        <v>1796.8</v>
      </c>
      <c r="R16" s="52">
        <v>71.38</v>
      </c>
      <c r="S16" s="52">
        <v>1469.4</v>
      </c>
      <c r="T16" s="52">
        <v>19.88</v>
      </c>
      <c r="U16" s="52">
        <v>1608.9</v>
      </c>
      <c r="V16" s="52">
        <v>32.54</v>
      </c>
      <c r="W16" s="52">
        <v>1031</v>
      </c>
      <c r="X16" s="52">
        <v>41.21</v>
      </c>
      <c r="Y16" s="54">
        <v>1440.0457687251237</v>
      </c>
      <c r="Z16" s="52">
        <v>22.240026841651062</v>
      </c>
    </row>
    <row r="17" spans="1:26" x14ac:dyDescent="0.25">
      <c r="A17" s="53">
        <v>12</v>
      </c>
      <c r="B17" s="52">
        <v>8.5735790965830894E-2</v>
      </c>
      <c r="C17" s="52">
        <v>54.763007971897743</v>
      </c>
      <c r="D17" s="52">
        <v>1096.3185618551393</v>
      </c>
      <c r="E17" s="51">
        <v>0.15729000000000001</v>
      </c>
      <c r="F17" s="54">
        <v>21.944261575597981</v>
      </c>
      <c r="G17" s="55">
        <v>0.34190093742976885</v>
      </c>
      <c r="H17" s="55">
        <v>5.262E-2</v>
      </c>
      <c r="I17" s="55">
        <v>2.3900000000000002E-3</v>
      </c>
      <c r="J17" s="55">
        <v>0.3306</v>
      </c>
      <c r="K17" s="55">
        <v>1.498E-2</v>
      </c>
      <c r="L17" s="55">
        <v>4.5569999999999999E-2</v>
      </c>
      <c r="M17" s="55">
        <v>7.1000000000000002E-4</v>
      </c>
      <c r="N17" s="51">
        <v>0.16495733308925528</v>
      </c>
      <c r="O17" s="55">
        <v>1.3780000000000001E-2</v>
      </c>
      <c r="P17" s="55">
        <v>5.8E-4</v>
      </c>
      <c r="Q17" s="52">
        <v>312.3</v>
      </c>
      <c r="R17" s="52">
        <v>99.97</v>
      </c>
      <c r="S17" s="52">
        <v>287.3</v>
      </c>
      <c r="T17" s="52">
        <v>4.38</v>
      </c>
      <c r="U17" s="52">
        <v>290</v>
      </c>
      <c r="V17" s="52">
        <v>11.43</v>
      </c>
      <c r="W17" s="52">
        <v>276.7</v>
      </c>
      <c r="X17" s="52">
        <v>11.6</v>
      </c>
      <c r="Y17" s="54">
        <v>287.06253517795301</v>
      </c>
      <c r="Z17" s="52">
        <v>4.489450190230686</v>
      </c>
    </row>
    <row r="18" spans="1:26" x14ac:dyDescent="0.25">
      <c r="A18" s="53">
        <v>13</v>
      </c>
      <c r="B18" s="52">
        <v>0.11264439291216086</v>
      </c>
      <c r="C18" s="52">
        <v>207.3836152483166</v>
      </c>
      <c r="D18" s="52">
        <v>4155.9076930621723</v>
      </c>
      <c r="E18" s="51">
        <v>2.6995100000000001</v>
      </c>
      <c r="F18" s="54">
        <v>21.997360316761988</v>
      </c>
      <c r="G18" s="55">
        <v>0.32904102541570945</v>
      </c>
      <c r="H18" s="55">
        <v>5.1400000000000001E-2</v>
      </c>
      <c r="I18" s="55">
        <v>2.16E-3</v>
      </c>
      <c r="J18" s="55">
        <v>0.32213999999999998</v>
      </c>
      <c r="K18" s="55">
        <v>1.357E-2</v>
      </c>
      <c r="L18" s="55">
        <v>4.546E-2</v>
      </c>
      <c r="M18" s="55">
        <v>6.8000000000000005E-4</v>
      </c>
      <c r="N18" s="51">
        <v>0.18430450216804306</v>
      </c>
      <c r="O18" s="55">
        <v>1.452E-2</v>
      </c>
      <c r="P18" s="55">
        <v>4.8000000000000001E-4</v>
      </c>
      <c r="Q18" s="52">
        <v>258.60000000000002</v>
      </c>
      <c r="R18" s="52">
        <v>93.58</v>
      </c>
      <c r="S18" s="52">
        <v>286.60000000000002</v>
      </c>
      <c r="T18" s="52">
        <v>4.22</v>
      </c>
      <c r="U18" s="52">
        <v>283.5</v>
      </c>
      <c r="V18" s="52">
        <v>10.43</v>
      </c>
      <c r="W18" s="52">
        <v>291.39999999999998</v>
      </c>
      <c r="X18" s="52">
        <v>9.56</v>
      </c>
      <c r="Y18" s="54">
        <v>286.80877370597113</v>
      </c>
      <c r="Z18" s="52">
        <v>4.2975462588583904</v>
      </c>
    </row>
    <row r="19" spans="1:26" x14ac:dyDescent="0.25">
      <c r="A19" s="53">
        <v>14</v>
      </c>
      <c r="B19" s="52">
        <v>2.2245463468239803</v>
      </c>
      <c r="C19" s="52">
        <v>47.265966863094889</v>
      </c>
      <c r="D19" s="52">
        <v>941.34139162800614</v>
      </c>
      <c r="E19" s="51">
        <v>0.81766000000000005</v>
      </c>
      <c r="F19" s="54">
        <v>21.886627270737577</v>
      </c>
      <c r="G19" s="55">
        <v>0.35447809543326342</v>
      </c>
      <c r="H19" s="55">
        <v>5.7160000000000002E-2</v>
      </c>
      <c r="I19" s="55">
        <v>2.7899999999999999E-3</v>
      </c>
      <c r="J19" s="55">
        <v>0.36002000000000001</v>
      </c>
      <c r="K19" s="55">
        <v>1.7520000000000001E-2</v>
      </c>
      <c r="L19" s="55">
        <v>4.5690000000000001E-2</v>
      </c>
      <c r="M19" s="55">
        <v>7.3999999999999999E-4</v>
      </c>
      <c r="N19" s="51">
        <v>0.15735515265432651</v>
      </c>
      <c r="O19" s="55">
        <v>1.291E-2</v>
      </c>
      <c r="P19" s="55">
        <v>4.6999999999999999E-4</v>
      </c>
      <c r="Q19" s="52">
        <v>497.2</v>
      </c>
      <c r="R19" s="52">
        <v>104.57</v>
      </c>
      <c r="S19" s="52">
        <v>288</v>
      </c>
      <c r="T19" s="52">
        <v>4.5599999999999996</v>
      </c>
      <c r="U19" s="52">
        <v>312.2</v>
      </c>
      <c r="V19" s="52">
        <v>13.08</v>
      </c>
      <c r="W19" s="52">
        <v>259.3</v>
      </c>
      <c r="X19" s="52">
        <v>9.42</v>
      </c>
      <c r="Y19" s="54">
        <v>286.20182935897697</v>
      </c>
      <c r="Z19" s="52">
        <v>4.6755842768686469</v>
      </c>
    </row>
    <row r="20" spans="1:26" x14ac:dyDescent="0.25">
      <c r="A20" s="53">
        <v>15</v>
      </c>
      <c r="B20" s="52">
        <v>-8.589428172876791E-2</v>
      </c>
      <c r="C20" s="52">
        <v>114.52164533671755</v>
      </c>
      <c r="D20" s="52">
        <v>2272.6978007456883</v>
      </c>
      <c r="E20" s="51">
        <v>0.23507</v>
      </c>
      <c r="F20" s="54">
        <v>21.838829438742085</v>
      </c>
      <c r="G20" s="55">
        <v>0.33385412987812757</v>
      </c>
      <c r="H20" s="55">
        <v>5.117E-2</v>
      </c>
      <c r="I20" s="55">
        <v>2.2399999999999998E-3</v>
      </c>
      <c r="J20" s="55">
        <v>0.32303999999999999</v>
      </c>
      <c r="K20" s="55">
        <v>1.421E-2</v>
      </c>
      <c r="L20" s="55">
        <v>4.5789999999999997E-2</v>
      </c>
      <c r="M20" s="55">
        <v>6.9999999999999999E-4</v>
      </c>
      <c r="N20" s="51">
        <v>0.18764460919641862</v>
      </c>
      <c r="O20" s="55">
        <v>1.366E-2</v>
      </c>
      <c r="P20" s="55">
        <v>5.1000000000000004E-4</v>
      </c>
      <c r="Q20" s="52">
        <v>248.6</v>
      </c>
      <c r="R20" s="52">
        <v>97.8</v>
      </c>
      <c r="S20" s="52">
        <v>288.60000000000002</v>
      </c>
      <c r="T20" s="52">
        <v>4.33</v>
      </c>
      <c r="U20" s="52">
        <v>284.2</v>
      </c>
      <c r="V20" s="52">
        <v>10.9</v>
      </c>
      <c r="W20" s="52">
        <v>274.3</v>
      </c>
      <c r="X20" s="52">
        <v>10.07</v>
      </c>
      <c r="Y20" s="54">
        <v>288.94271776996897</v>
      </c>
      <c r="Z20" s="52">
        <v>4.4263022180403171</v>
      </c>
    </row>
    <row r="21" spans="1:26" x14ac:dyDescent="0.25">
      <c r="A21" s="53">
        <v>16</v>
      </c>
      <c r="B21" s="52">
        <v>-1.0292467271143644</v>
      </c>
      <c r="C21" s="52">
        <v>52.375761584628812</v>
      </c>
      <c r="D21" s="52">
        <v>1066.7981311779347</v>
      </c>
      <c r="E21" s="51">
        <v>0.62114000000000003</v>
      </c>
      <c r="F21" s="54">
        <v>22.522522522522522</v>
      </c>
      <c r="G21" s="55">
        <v>0.37537537537537535</v>
      </c>
      <c r="H21" s="55">
        <v>5.423E-2</v>
      </c>
      <c r="I21" s="55">
        <v>3.0100000000000001E-3</v>
      </c>
      <c r="J21" s="55">
        <v>0.33194000000000001</v>
      </c>
      <c r="K21" s="55">
        <v>1.8440000000000002E-2</v>
      </c>
      <c r="L21" s="55">
        <v>4.4400000000000002E-2</v>
      </c>
      <c r="M21" s="55">
        <v>7.3999999999999999E-4</v>
      </c>
      <c r="N21" s="51">
        <v>0.15288029070416254</v>
      </c>
      <c r="O21" s="55">
        <v>1.333E-2</v>
      </c>
      <c r="P21" s="55">
        <v>5.4000000000000001E-4</v>
      </c>
      <c r="Q21" s="52">
        <v>380.5</v>
      </c>
      <c r="R21" s="52">
        <v>120.02</v>
      </c>
      <c r="S21" s="52">
        <v>280.10000000000002</v>
      </c>
      <c r="T21" s="52">
        <v>4.55</v>
      </c>
      <c r="U21" s="52">
        <v>291</v>
      </c>
      <c r="V21" s="52">
        <v>14.05</v>
      </c>
      <c r="W21" s="52">
        <v>267.7</v>
      </c>
      <c r="X21" s="52">
        <v>10.7</v>
      </c>
      <c r="Y21" s="54">
        <v>279.23922520580982</v>
      </c>
      <c r="Z21" s="52">
        <v>4.7055401720767041</v>
      </c>
    </row>
    <row r="22" spans="1:26" x14ac:dyDescent="0.25">
      <c r="A22" s="53">
        <v>17</v>
      </c>
      <c r="B22" s="52">
        <v>0.55744738503014624</v>
      </c>
      <c r="C22" s="52">
        <v>78.324332089808564</v>
      </c>
      <c r="D22" s="52">
        <v>1556.8992398346288</v>
      </c>
      <c r="E22" s="51">
        <v>0.44046999999999997</v>
      </c>
      <c r="F22" s="54">
        <v>22.007042253521128</v>
      </c>
      <c r="G22" s="55">
        <v>0.35838933247371552</v>
      </c>
      <c r="H22" s="55">
        <v>5.2789999999999997E-2</v>
      </c>
      <c r="I22" s="55">
        <v>2.6800000000000001E-3</v>
      </c>
      <c r="J22" s="55">
        <v>0.33068999999999998</v>
      </c>
      <c r="K22" s="55">
        <v>1.6809999999999999E-2</v>
      </c>
      <c r="L22" s="55">
        <v>4.5440000000000001E-2</v>
      </c>
      <c r="M22" s="55">
        <v>7.3999999999999999E-4</v>
      </c>
      <c r="N22" s="51">
        <v>0.16422808144605364</v>
      </c>
      <c r="O22" s="55">
        <v>1.3350000000000001E-2</v>
      </c>
      <c r="P22" s="55">
        <v>5.4000000000000001E-4</v>
      </c>
      <c r="Q22" s="52">
        <v>319.7</v>
      </c>
      <c r="R22" s="52">
        <v>111.21</v>
      </c>
      <c r="S22" s="52">
        <v>286.5</v>
      </c>
      <c r="T22" s="52">
        <v>4.58</v>
      </c>
      <c r="U22" s="52">
        <v>290.10000000000002</v>
      </c>
      <c r="V22" s="52">
        <v>12.83</v>
      </c>
      <c r="W22" s="52">
        <v>268.10000000000002</v>
      </c>
      <c r="X22" s="52">
        <v>10.73</v>
      </c>
      <c r="Y22" s="54">
        <v>286.19528818523679</v>
      </c>
      <c r="Z22" s="52">
        <v>4.6910306107120201</v>
      </c>
    </row>
    <row r="23" spans="1:26" x14ac:dyDescent="0.25">
      <c r="A23" s="53">
        <v>18</v>
      </c>
      <c r="B23" s="52">
        <v>0.70987407796716662</v>
      </c>
      <c r="C23" s="52">
        <v>50.734145110133333</v>
      </c>
      <c r="D23" s="52">
        <v>1001.0048630072502</v>
      </c>
      <c r="E23" s="51">
        <v>0.22159999999999999</v>
      </c>
      <c r="F23" s="54">
        <v>21.867483052700635</v>
      </c>
      <c r="G23" s="55">
        <v>0.36820384759631508</v>
      </c>
      <c r="H23" s="55">
        <v>5.3010000000000002E-2</v>
      </c>
      <c r="I23" s="55">
        <v>2.8800000000000002E-3</v>
      </c>
      <c r="J23" s="55">
        <v>0.33417000000000002</v>
      </c>
      <c r="K23" s="55">
        <v>1.813E-2</v>
      </c>
      <c r="L23" s="55">
        <v>4.573E-2</v>
      </c>
      <c r="M23" s="55">
        <v>7.6999999999999996E-4</v>
      </c>
      <c r="N23" s="51">
        <v>0.15068770987835448</v>
      </c>
      <c r="O23" s="55">
        <v>1.545E-2</v>
      </c>
      <c r="P23" s="55">
        <v>7.1000000000000002E-4</v>
      </c>
      <c r="Q23" s="52">
        <v>329</v>
      </c>
      <c r="R23" s="52">
        <v>118.48</v>
      </c>
      <c r="S23" s="52">
        <v>288.3</v>
      </c>
      <c r="T23" s="52">
        <v>4.7699999999999996</v>
      </c>
      <c r="U23" s="52">
        <v>292.7</v>
      </c>
      <c r="V23" s="52">
        <v>13.8</v>
      </c>
      <c r="W23" s="52">
        <v>309.89999999999998</v>
      </c>
      <c r="X23" s="52">
        <v>14.12</v>
      </c>
      <c r="Y23" s="54">
        <v>287.91817287874233</v>
      </c>
      <c r="Z23" s="52">
        <v>4.8870014999405624</v>
      </c>
    </row>
    <row r="24" spans="1:26" x14ac:dyDescent="0.25">
      <c r="A24" s="53">
        <v>19</v>
      </c>
      <c r="B24" s="52">
        <v>2.3332551670804351</v>
      </c>
      <c r="C24" s="52">
        <v>30.70416635090416</v>
      </c>
      <c r="D24" s="52">
        <v>409.19646657852991</v>
      </c>
      <c r="E24" s="51">
        <v>0.42480000000000001</v>
      </c>
      <c r="F24" s="54">
        <v>14.85663348685188</v>
      </c>
      <c r="G24" s="55">
        <v>0.28031383937456383</v>
      </c>
      <c r="H24" s="55">
        <v>7.1870000000000003E-2</v>
      </c>
      <c r="I24" s="55">
        <v>4.4999999999999997E-3</v>
      </c>
      <c r="J24" s="55">
        <v>0.66674999999999995</v>
      </c>
      <c r="K24" s="55">
        <v>4.1619999999999997E-2</v>
      </c>
      <c r="L24" s="55">
        <v>6.7309999999999995E-2</v>
      </c>
      <c r="M24" s="55">
        <v>1.2700000000000001E-3</v>
      </c>
      <c r="N24" s="51">
        <v>0.14100079967190945</v>
      </c>
      <c r="O24" s="55">
        <v>2.0639999999999999E-2</v>
      </c>
      <c r="P24" s="55">
        <v>1.0499999999999999E-3</v>
      </c>
      <c r="Q24" s="52">
        <v>982.1</v>
      </c>
      <c r="R24" s="52">
        <v>122.6</v>
      </c>
      <c r="S24" s="52">
        <v>419.9</v>
      </c>
      <c r="T24" s="52">
        <v>7.66</v>
      </c>
      <c r="U24" s="52">
        <v>518.70000000000005</v>
      </c>
      <c r="V24" s="52">
        <v>25.36</v>
      </c>
      <c r="W24" s="52">
        <v>412.9</v>
      </c>
      <c r="X24" s="52">
        <v>20.76</v>
      </c>
      <c r="Y24" s="54">
        <v>411.43684525080181</v>
      </c>
      <c r="Z24" s="52">
        <v>7.9501389539870706</v>
      </c>
    </row>
    <row r="25" spans="1:26" x14ac:dyDescent="0.25">
      <c r="A25" s="53">
        <v>20</v>
      </c>
      <c r="B25" s="52">
        <v>-1.4197169150120279</v>
      </c>
      <c r="C25" s="52">
        <v>23.87856074279615</v>
      </c>
      <c r="D25" s="52">
        <v>67.806328009220152</v>
      </c>
      <c r="E25" s="51">
        <v>0.56115999999999999</v>
      </c>
      <c r="F25" s="54">
        <v>3.168367023636018</v>
      </c>
      <c r="G25" s="55">
        <v>5.7621274683704274E-2</v>
      </c>
      <c r="H25" s="55">
        <v>0.11704000000000001</v>
      </c>
      <c r="I25" s="55">
        <v>6.6400000000000001E-3</v>
      </c>
      <c r="J25" s="55">
        <v>5.09192</v>
      </c>
      <c r="K25" s="55">
        <v>0.29003000000000001</v>
      </c>
      <c r="L25" s="55">
        <v>0.31562000000000001</v>
      </c>
      <c r="M25" s="55">
        <v>5.7400000000000003E-3</v>
      </c>
      <c r="N25" s="51">
        <v>0.17205442520014183</v>
      </c>
      <c r="O25" s="55">
        <v>8.3580000000000002E-2</v>
      </c>
      <c r="P25" s="55">
        <v>3.9500000000000004E-3</v>
      </c>
      <c r="Q25" s="52">
        <v>1911.5</v>
      </c>
      <c r="R25" s="52">
        <v>98.51</v>
      </c>
      <c r="S25" s="52">
        <v>1768.3</v>
      </c>
      <c r="T25" s="52">
        <v>28.12</v>
      </c>
      <c r="U25" s="52">
        <v>1834.8</v>
      </c>
      <c r="V25" s="52">
        <v>48.34</v>
      </c>
      <c r="W25" s="52">
        <v>1622.5</v>
      </c>
      <c r="X25" s="52">
        <v>73.61</v>
      </c>
      <c r="Y25" s="54">
        <v>1750.6436986842398</v>
      </c>
      <c r="Z25" s="52">
        <v>33.753627623908002</v>
      </c>
    </row>
    <row r="26" spans="1:26" x14ac:dyDescent="0.25">
      <c r="A26" s="53">
        <v>21</v>
      </c>
      <c r="B26" s="52">
        <v>-0.13554953746628656</v>
      </c>
      <c r="C26" s="52">
        <v>31.512086388349214</v>
      </c>
      <c r="D26" s="52">
        <v>83.197884037787574</v>
      </c>
      <c r="E26" s="51">
        <v>0.89417999999999997</v>
      </c>
      <c r="F26" s="54">
        <v>2.9485478401887071</v>
      </c>
      <c r="G26" s="55">
        <v>5.3728514381147598E-2</v>
      </c>
      <c r="H26" s="55">
        <v>0.11018</v>
      </c>
      <c r="I26" s="55">
        <v>6.3400000000000001E-3</v>
      </c>
      <c r="J26" s="55">
        <v>5.1507399999999999</v>
      </c>
      <c r="K26" s="55">
        <v>0.29781999999999997</v>
      </c>
      <c r="L26" s="55">
        <v>0.33915000000000001</v>
      </c>
      <c r="M26" s="55">
        <v>6.1799999999999997E-3</v>
      </c>
      <c r="N26" s="51">
        <v>0.17282636291969836</v>
      </c>
      <c r="O26" s="55">
        <v>9.0509999999999993E-2</v>
      </c>
      <c r="P26" s="55">
        <v>4.15E-3</v>
      </c>
      <c r="Q26" s="52">
        <v>1802.3</v>
      </c>
      <c r="R26" s="52">
        <v>101.19</v>
      </c>
      <c r="S26" s="52">
        <v>1882.6</v>
      </c>
      <c r="T26" s="52">
        <v>29.74</v>
      </c>
      <c r="U26" s="52">
        <v>1844.5</v>
      </c>
      <c r="V26" s="52">
        <v>49.16</v>
      </c>
      <c r="W26" s="52">
        <v>1751.3</v>
      </c>
      <c r="X26" s="52">
        <v>76.88</v>
      </c>
      <c r="Y26" s="54">
        <v>1893.1594608598305</v>
      </c>
      <c r="Z26" s="52">
        <v>36.562545945872188</v>
      </c>
    </row>
    <row r="27" spans="1:26" x14ac:dyDescent="0.25">
      <c r="A27" s="53">
        <v>22</v>
      </c>
      <c r="B27" s="52">
        <v>3.0932648373913176</v>
      </c>
      <c r="C27" s="52">
        <v>14.771551192332433</v>
      </c>
      <c r="D27" s="52">
        <v>53.53059891845141</v>
      </c>
      <c r="E27" s="51">
        <v>0.57232000000000005</v>
      </c>
      <c r="F27" s="54">
        <v>4.0502227622519236</v>
      </c>
      <c r="G27" s="55">
        <v>8.4154081694420277E-2</v>
      </c>
      <c r="H27" s="55">
        <v>0.11706</v>
      </c>
      <c r="I27" s="55">
        <v>7.4999999999999997E-3</v>
      </c>
      <c r="J27" s="55">
        <v>3.9841299999999999</v>
      </c>
      <c r="K27" s="55">
        <v>0.25462000000000001</v>
      </c>
      <c r="L27" s="55">
        <v>0.24690000000000001</v>
      </c>
      <c r="M27" s="55">
        <v>5.13E-3</v>
      </c>
      <c r="N27" s="51">
        <v>0.1547918531503063</v>
      </c>
      <c r="O27" s="55">
        <v>7.1129999999999999E-2</v>
      </c>
      <c r="P27" s="55">
        <v>3.8700000000000002E-3</v>
      </c>
      <c r="Q27" s="52">
        <v>1911.9</v>
      </c>
      <c r="R27" s="52">
        <v>110.8</v>
      </c>
      <c r="S27" s="52">
        <v>1422.5</v>
      </c>
      <c r="T27" s="52">
        <v>26.51</v>
      </c>
      <c r="U27" s="52">
        <v>1631</v>
      </c>
      <c r="V27" s="52">
        <v>51.87</v>
      </c>
      <c r="W27" s="52">
        <v>1388.8</v>
      </c>
      <c r="X27" s="52">
        <v>72.989999999999995</v>
      </c>
      <c r="Y27" s="54">
        <v>1378.8349133191259</v>
      </c>
      <c r="Z27" s="52">
        <v>30.124927636947916</v>
      </c>
    </row>
    <row r="28" spans="1:26" x14ac:dyDescent="0.25">
      <c r="A28" s="53">
        <v>23</v>
      </c>
      <c r="B28" s="52">
        <v>1.1184118766433231</v>
      </c>
      <c r="C28" s="52">
        <v>78.02134665095528</v>
      </c>
      <c r="D28" s="52">
        <v>1516.4634750353252</v>
      </c>
      <c r="E28" s="51">
        <v>0.12518000000000001</v>
      </c>
      <c r="F28" s="54">
        <v>21.743857360295713</v>
      </c>
      <c r="G28" s="55">
        <v>0.38769217298200659</v>
      </c>
      <c r="H28" s="55">
        <v>5.3940000000000002E-2</v>
      </c>
      <c r="I28" s="55">
        <v>3.3600000000000001E-3</v>
      </c>
      <c r="J28" s="55">
        <v>0.34194999999999998</v>
      </c>
      <c r="K28" s="55">
        <v>2.1389999999999999E-2</v>
      </c>
      <c r="L28" s="55">
        <v>4.5990000000000003E-2</v>
      </c>
      <c r="M28" s="55">
        <v>8.1999999999999998E-4</v>
      </c>
      <c r="N28" s="51">
        <v>0.15715840836792727</v>
      </c>
      <c r="O28" s="55">
        <v>1.472E-2</v>
      </c>
      <c r="P28" s="55">
        <v>8.7000000000000001E-4</v>
      </c>
      <c r="Q28" s="52">
        <v>368.4</v>
      </c>
      <c r="R28" s="52">
        <v>134.16</v>
      </c>
      <c r="S28" s="52">
        <v>289.89999999999998</v>
      </c>
      <c r="T28" s="52">
        <v>5.03</v>
      </c>
      <c r="U28" s="52">
        <v>298.60000000000002</v>
      </c>
      <c r="V28" s="52">
        <v>16.18</v>
      </c>
      <c r="W28" s="52">
        <v>295.39999999999998</v>
      </c>
      <c r="X28" s="52">
        <v>17.36</v>
      </c>
      <c r="Y28" s="54">
        <v>289.20088642228131</v>
      </c>
      <c r="Z28" s="52">
        <v>5.2220855181730137</v>
      </c>
    </row>
    <row r="29" spans="1:26" x14ac:dyDescent="0.25">
      <c r="A29" s="53">
        <v>24</v>
      </c>
      <c r="B29" s="52">
        <v>-0.12564986925904839</v>
      </c>
      <c r="C29" s="52">
        <v>437.92558013753728</v>
      </c>
      <c r="D29" s="52">
        <v>8399.8392886182482</v>
      </c>
      <c r="E29" s="51">
        <v>7.3200000000000001E-2</v>
      </c>
      <c r="F29" s="54">
        <v>21.523891519586741</v>
      </c>
      <c r="G29" s="55">
        <v>0.37988788304048915</v>
      </c>
      <c r="H29" s="55">
        <v>5.2650000000000002E-2</v>
      </c>
      <c r="I29" s="55">
        <v>3.1800000000000001E-3</v>
      </c>
      <c r="J29" s="55">
        <v>0.33722000000000002</v>
      </c>
      <c r="K29" s="55">
        <v>2.06E-2</v>
      </c>
      <c r="L29" s="55">
        <v>4.6460000000000001E-2</v>
      </c>
      <c r="M29" s="55">
        <v>8.1999999999999998E-4</v>
      </c>
      <c r="N29" s="51">
        <v>0.18327060605623946</v>
      </c>
      <c r="O29" s="55">
        <v>1.355E-2</v>
      </c>
      <c r="P29" s="55">
        <v>7.2000000000000005E-4</v>
      </c>
      <c r="Q29" s="52">
        <v>313.8</v>
      </c>
      <c r="R29" s="52">
        <v>131.72999999999999</v>
      </c>
      <c r="S29" s="52">
        <v>292.8</v>
      </c>
      <c r="T29" s="52">
        <v>5.07</v>
      </c>
      <c r="U29" s="52">
        <v>295.10000000000002</v>
      </c>
      <c r="V29" s="52">
        <v>15.64</v>
      </c>
      <c r="W29" s="52">
        <v>272</v>
      </c>
      <c r="X29" s="52">
        <v>14.36</v>
      </c>
      <c r="Y29" s="54">
        <v>292.57784022483077</v>
      </c>
      <c r="Z29" s="52">
        <v>5.2165711135620434</v>
      </c>
    </row>
    <row r="30" spans="1:26" x14ac:dyDescent="0.25">
      <c r="A30" s="53">
        <v>25</v>
      </c>
      <c r="B30" s="52">
        <v>2.5959421829779096E-2</v>
      </c>
      <c r="C30" s="52">
        <v>74.438475254128264</v>
      </c>
      <c r="D30" s="52">
        <v>1338.3465510434783</v>
      </c>
      <c r="E30" s="51">
        <v>0.77742</v>
      </c>
      <c r="F30" s="54">
        <v>20.189783969311531</v>
      </c>
      <c r="G30" s="55">
        <v>0.37501718658927136</v>
      </c>
      <c r="H30" s="55">
        <v>5.7930000000000002E-2</v>
      </c>
      <c r="I30" s="55">
        <v>3.79E-3</v>
      </c>
      <c r="J30" s="55">
        <v>0.39556000000000002</v>
      </c>
      <c r="K30" s="55">
        <v>2.6009999999999998E-2</v>
      </c>
      <c r="L30" s="55">
        <v>4.9529999999999998E-2</v>
      </c>
      <c r="M30" s="55">
        <v>9.2000000000000003E-4</v>
      </c>
      <c r="N30" s="51">
        <v>0.15902133921397141</v>
      </c>
      <c r="O30" s="55">
        <v>1.3780000000000001E-2</v>
      </c>
      <c r="P30" s="55">
        <v>6.8999999999999997E-4</v>
      </c>
      <c r="Q30" s="52">
        <v>526.9</v>
      </c>
      <c r="R30" s="52">
        <v>137.46</v>
      </c>
      <c r="S30" s="52">
        <v>311.7</v>
      </c>
      <c r="T30" s="52">
        <v>5.67</v>
      </c>
      <c r="U30" s="52">
        <v>338.4</v>
      </c>
      <c r="V30" s="52">
        <v>18.920000000000002</v>
      </c>
      <c r="W30" s="52">
        <v>276.60000000000002</v>
      </c>
      <c r="X30" s="52">
        <v>13.79</v>
      </c>
      <c r="Y30" s="54">
        <v>309.6007970031215</v>
      </c>
      <c r="Z30" s="52">
        <v>5.845948946757014</v>
      </c>
    </row>
    <row r="31" spans="1:26" x14ac:dyDescent="0.25">
      <c r="A31" s="56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2"/>
    </row>
    <row r="32" spans="1:26" x14ac:dyDescent="0.25">
      <c r="A32" s="48" t="s">
        <v>176</v>
      </c>
      <c r="B32" s="49" t="s">
        <v>177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2"/>
    </row>
    <row r="33" spans="1:26" x14ac:dyDescent="0.25">
      <c r="A33" s="53">
        <v>1</v>
      </c>
      <c r="B33" s="52">
        <v>0.67048649404418936</v>
      </c>
      <c r="C33" s="52">
        <v>68.136825673084701</v>
      </c>
      <c r="D33" s="52">
        <v>1437.345494882491</v>
      </c>
      <c r="E33" s="51">
        <v>0.21536</v>
      </c>
      <c r="F33" s="54">
        <v>22.075055187637968</v>
      </c>
      <c r="G33" s="55">
        <v>0.32162332061459292</v>
      </c>
      <c r="H33" s="55">
        <v>5.2819999999999999E-2</v>
      </c>
      <c r="I33" s="55">
        <v>1.8E-3</v>
      </c>
      <c r="J33" s="55">
        <v>0.32969999999999999</v>
      </c>
      <c r="K33" s="55">
        <v>1.129E-2</v>
      </c>
      <c r="L33" s="55">
        <v>4.53E-2</v>
      </c>
      <c r="M33" s="55">
        <v>6.6E-4</v>
      </c>
      <c r="N33" s="51">
        <v>0.22405071794779333</v>
      </c>
      <c r="O33" s="55">
        <v>1.4670000000000001E-2</v>
      </c>
      <c r="P33" s="55">
        <v>4.8000000000000001E-4</v>
      </c>
      <c r="Q33" s="52">
        <v>321.2</v>
      </c>
      <c r="R33" s="52">
        <v>75.47</v>
      </c>
      <c r="S33" s="52">
        <v>285.60000000000002</v>
      </c>
      <c r="T33" s="52">
        <v>4.07</v>
      </c>
      <c r="U33" s="52">
        <v>289.3</v>
      </c>
      <c r="V33" s="52">
        <v>8.6199999999999992</v>
      </c>
      <c r="W33" s="52">
        <v>294.39999999999998</v>
      </c>
      <c r="X33" s="52">
        <v>9.56</v>
      </c>
      <c r="Y33" s="54">
        <v>285.31529871654431</v>
      </c>
      <c r="Z33" s="52">
        <v>4.1470371020312378</v>
      </c>
    </row>
    <row r="34" spans="1:26" x14ac:dyDescent="0.25">
      <c r="A34" s="53">
        <v>2</v>
      </c>
      <c r="B34" s="52">
        <v>-1.6716171118416574</v>
      </c>
      <c r="C34" s="52">
        <v>32.392616610364151</v>
      </c>
      <c r="D34" s="52">
        <v>660.03055458473659</v>
      </c>
      <c r="E34" s="51">
        <v>0.23948</v>
      </c>
      <c r="F34" s="54">
        <v>21.321961620469086</v>
      </c>
      <c r="G34" s="55">
        <v>0.32278449361477723</v>
      </c>
      <c r="H34" s="55">
        <v>5.185E-2</v>
      </c>
      <c r="I34" s="55">
        <v>1.98E-3</v>
      </c>
      <c r="J34" s="55">
        <v>0.33501999999999998</v>
      </c>
      <c r="K34" s="55">
        <v>1.281E-2</v>
      </c>
      <c r="L34" s="55">
        <v>4.6899999999999997E-2</v>
      </c>
      <c r="M34" s="55">
        <v>7.1000000000000002E-4</v>
      </c>
      <c r="N34" s="51">
        <v>0.20122389876439481</v>
      </c>
      <c r="O34" s="55">
        <v>1.506E-2</v>
      </c>
      <c r="P34" s="55">
        <v>5.4000000000000001E-4</v>
      </c>
      <c r="Q34" s="52">
        <v>278.7</v>
      </c>
      <c r="R34" s="52">
        <v>85.01</v>
      </c>
      <c r="S34" s="52">
        <v>295.5</v>
      </c>
      <c r="T34" s="52">
        <v>4.3499999999999996</v>
      </c>
      <c r="U34" s="52">
        <v>293.39999999999998</v>
      </c>
      <c r="V34" s="52">
        <v>9.74</v>
      </c>
      <c r="W34" s="52">
        <v>302.2</v>
      </c>
      <c r="X34" s="52">
        <v>10.85</v>
      </c>
      <c r="Y34" s="54">
        <v>295.59873101605638</v>
      </c>
      <c r="Z34" s="52">
        <v>4.4682575933125923</v>
      </c>
    </row>
    <row r="35" spans="1:26" x14ac:dyDescent="0.25">
      <c r="A35" s="53">
        <v>3</v>
      </c>
      <c r="B35" s="52">
        <v>-0.79125607477325854</v>
      </c>
      <c r="C35" s="52">
        <v>31.509156387409451</v>
      </c>
      <c r="D35" s="52">
        <v>650.77838436127877</v>
      </c>
      <c r="E35" s="51">
        <v>0.22972000000000001</v>
      </c>
      <c r="F35" s="54">
        <v>21.61227577263886</v>
      </c>
      <c r="G35" s="55">
        <v>0.3363051341322667</v>
      </c>
      <c r="H35" s="55">
        <v>5.4789999999999998E-2</v>
      </c>
      <c r="I35" s="55">
        <v>2.2599999999999999E-3</v>
      </c>
      <c r="J35" s="55">
        <v>0.34928999999999999</v>
      </c>
      <c r="K35" s="55">
        <v>1.436E-2</v>
      </c>
      <c r="L35" s="55">
        <v>4.6269999999999999E-2</v>
      </c>
      <c r="M35" s="55">
        <v>7.2000000000000005E-4</v>
      </c>
      <c r="N35" s="51">
        <v>0.18046722503735871</v>
      </c>
      <c r="O35" s="55">
        <v>1.4959999999999999E-2</v>
      </c>
      <c r="P35" s="55">
        <v>5.9999999999999995E-4</v>
      </c>
      <c r="Q35" s="52">
        <v>403.8</v>
      </c>
      <c r="R35" s="52">
        <v>89.15</v>
      </c>
      <c r="S35" s="52">
        <v>291.60000000000002</v>
      </c>
      <c r="T35" s="52">
        <v>4.43</v>
      </c>
      <c r="U35" s="52">
        <v>304.2</v>
      </c>
      <c r="V35" s="52">
        <v>10.81</v>
      </c>
      <c r="W35" s="52">
        <v>300.10000000000002</v>
      </c>
      <c r="X35" s="52">
        <v>11.91</v>
      </c>
      <c r="Y35" s="54">
        <v>290.63234153793871</v>
      </c>
      <c r="Z35" s="52">
        <v>4.5308683872284385</v>
      </c>
    </row>
    <row r="36" spans="1:26" x14ac:dyDescent="0.25">
      <c r="A36" s="53">
        <v>4</v>
      </c>
      <c r="B36" s="52">
        <v>-0.30029569808288542</v>
      </c>
      <c r="C36" s="52">
        <v>29.819358763812261</v>
      </c>
      <c r="D36" s="52">
        <v>612.97135767116515</v>
      </c>
      <c r="E36" s="51">
        <v>0.21376999999999999</v>
      </c>
      <c r="F36" s="54">
        <v>21.510002151000215</v>
      </c>
      <c r="G36" s="55">
        <v>0.35163694632738579</v>
      </c>
      <c r="H36" s="55">
        <v>5.3420000000000002E-2</v>
      </c>
      <c r="I36" s="55">
        <v>2.49E-3</v>
      </c>
      <c r="J36" s="55">
        <v>0.34214</v>
      </c>
      <c r="K36" s="55">
        <v>1.5859999999999999E-2</v>
      </c>
      <c r="L36" s="55">
        <v>4.6489999999999997E-2</v>
      </c>
      <c r="M36" s="55">
        <v>7.6000000000000004E-4</v>
      </c>
      <c r="N36" s="51">
        <v>0.16059790201328608</v>
      </c>
      <c r="O36" s="55">
        <v>1.4970000000000001E-2</v>
      </c>
      <c r="P36" s="55">
        <v>6.8999999999999997E-4</v>
      </c>
      <c r="Q36" s="52">
        <v>346.5</v>
      </c>
      <c r="R36" s="52">
        <v>102.01</v>
      </c>
      <c r="S36" s="52">
        <v>292.89999999999998</v>
      </c>
      <c r="T36" s="52">
        <v>4.67</v>
      </c>
      <c r="U36" s="52">
        <v>298.8</v>
      </c>
      <c r="V36" s="52">
        <v>12</v>
      </c>
      <c r="W36" s="52">
        <v>300.3</v>
      </c>
      <c r="X36" s="52">
        <v>13.74</v>
      </c>
      <c r="Y36" s="54">
        <v>292.48716971219204</v>
      </c>
      <c r="Z36" s="52">
        <v>4.7972460022661538</v>
      </c>
    </row>
    <row r="37" spans="1:26" x14ac:dyDescent="0.25">
      <c r="A37" s="53">
        <v>5</v>
      </c>
      <c r="B37" s="52">
        <v>-0.27545084279441318</v>
      </c>
      <c r="C37" s="52">
        <v>65.828473926214215</v>
      </c>
      <c r="D37" s="52">
        <v>1363.3982573901678</v>
      </c>
      <c r="E37" s="51">
        <v>0.49131999999999998</v>
      </c>
      <c r="F37" s="54">
        <v>21.673168617251843</v>
      </c>
      <c r="G37" s="55">
        <v>0.31941384178004451</v>
      </c>
      <c r="H37" s="55">
        <v>5.1909999999999998E-2</v>
      </c>
      <c r="I37" s="55">
        <v>1.82E-3</v>
      </c>
      <c r="J37" s="55">
        <v>0.33001000000000003</v>
      </c>
      <c r="K37" s="55">
        <v>1.1650000000000001E-2</v>
      </c>
      <c r="L37" s="55">
        <v>4.614E-2</v>
      </c>
      <c r="M37" s="55">
        <v>6.8000000000000005E-4</v>
      </c>
      <c r="N37" s="51">
        <v>0.22505398813165028</v>
      </c>
      <c r="O37" s="55">
        <v>1.3339999999999999E-2</v>
      </c>
      <c r="P37" s="55">
        <v>4.2000000000000002E-4</v>
      </c>
      <c r="Q37" s="52">
        <v>281.60000000000002</v>
      </c>
      <c r="R37" s="52">
        <v>78.27</v>
      </c>
      <c r="S37" s="52">
        <v>290.8</v>
      </c>
      <c r="T37" s="52">
        <v>4.18</v>
      </c>
      <c r="U37" s="52">
        <v>289.60000000000002</v>
      </c>
      <c r="V37" s="52">
        <v>8.9</v>
      </c>
      <c r="W37" s="52">
        <v>267.89999999999998</v>
      </c>
      <c r="X37" s="52">
        <v>8.2799999999999994</v>
      </c>
      <c r="Y37" s="54">
        <v>290.85554984711098</v>
      </c>
      <c r="Z37" s="52">
        <v>4.2751078738507635</v>
      </c>
    </row>
    <row r="38" spans="1:26" x14ac:dyDescent="0.25">
      <c r="A38" s="53">
        <v>6</v>
      </c>
      <c r="B38" s="52">
        <v>9.8358663209072964E-4</v>
      </c>
      <c r="C38" s="52">
        <v>91.879184930602335</v>
      </c>
      <c r="D38" s="52">
        <v>1929.6823788319675</v>
      </c>
      <c r="E38" s="51">
        <v>0.27196999999999999</v>
      </c>
      <c r="F38" s="54">
        <v>21.978021978021978</v>
      </c>
      <c r="G38" s="55">
        <v>0.32363241154449945</v>
      </c>
      <c r="H38" s="55">
        <v>5.3429999999999998E-2</v>
      </c>
      <c r="I38" s="55">
        <v>1.8500000000000001E-3</v>
      </c>
      <c r="J38" s="55">
        <v>0.33490999999999999</v>
      </c>
      <c r="K38" s="55">
        <v>1.1679999999999999E-2</v>
      </c>
      <c r="L38" s="55">
        <v>4.5499999999999999E-2</v>
      </c>
      <c r="M38" s="55">
        <v>6.7000000000000002E-4</v>
      </c>
      <c r="N38" s="51">
        <v>0.22805168090267852</v>
      </c>
      <c r="O38" s="55">
        <v>1.457E-2</v>
      </c>
      <c r="P38" s="55">
        <v>4.6999999999999999E-4</v>
      </c>
      <c r="Q38" s="52">
        <v>347</v>
      </c>
      <c r="R38" s="52">
        <v>76.38</v>
      </c>
      <c r="S38" s="52">
        <v>286.89999999999998</v>
      </c>
      <c r="T38" s="52">
        <v>4.12</v>
      </c>
      <c r="U38" s="52">
        <v>293.3</v>
      </c>
      <c r="V38" s="52">
        <v>8.8800000000000008</v>
      </c>
      <c r="W38" s="52">
        <v>292.5</v>
      </c>
      <c r="X38" s="52">
        <v>9.42</v>
      </c>
      <c r="Y38" s="54">
        <v>286.34240497957796</v>
      </c>
      <c r="Z38" s="52">
        <v>4.207987011544736</v>
      </c>
    </row>
    <row r="39" spans="1:26" x14ac:dyDescent="0.25">
      <c r="A39" s="53">
        <v>7</v>
      </c>
      <c r="B39" s="52">
        <v>0.39876951638910774</v>
      </c>
      <c r="C39" s="52">
        <v>57.856708198787793</v>
      </c>
      <c r="D39" s="52">
        <v>1208.8529537145223</v>
      </c>
      <c r="E39" s="51">
        <v>0.17557</v>
      </c>
      <c r="F39" s="54">
        <v>21.862702229995627</v>
      </c>
      <c r="G39" s="55">
        <v>0.33458442415821898</v>
      </c>
      <c r="H39" s="55">
        <v>5.176E-2</v>
      </c>
      <c r="I39" s="55">
        <v>2.0300000000000001E-3</v>
      </c>
      <c r="J39" s="55">
        <v>0.32612000000000002</v>
      </c>
      <c r="K39" s="55">
        <v>1.2800000000000001E-2</v>
      </c>
      <c r="L39" s="55">
        <v>4.5740000000000003E-2</v>
      </c>
      <c r="M39" s="55">
        <v>6.9999999999999999E-4</v>
      </c>
      <c r="N39" s="51">
        <v>0.19690903482701741</v>
      </c>
      <c r="O39" s="55">
        <v>1.371E-2</v>
      </c>
      <c r="P39" s="55">
        <v>5.5000000000000003E-4</v>
      </c>
      <c r="Q39" s="52">
        <v>274.8</v>
      </c>
      <c r="R39" s="52">
        <v>87.34</v>
      </c>
      <c r="S39" s="52">
        <v>288.3</v>
      </c>
      <c r="T39" s="52">
        <v>4.3</v>
      </c>
      <c r="U39" s="52">
        <v>286.60000000000002</v>
      </c>
      <c r="V39" s="52">
        <v>9.8000000000000007</v>
      </c>
      <c r="W39" s="52">
        <v>275.2</v>
      </c>
      <c r="X39" s="52">
        <v>10.96</v>
      </c>
      <c r="Y39" s="54">
        <v>288.42279518801882</v>
      </c>
      <c r="Z39" s="52">
        <v>4.4104977523511586</v>
      </c>
    </row>
    <row r="40" spans="1:26" x14ac:dyDescent="0.25">
      <c r="A40" s="53">
        <v>8</v>
      </c>
      <c r="B40" s="52">
        <v>0.8269336752565779</v>
      </c>
      <c r="C40" s="52">
        <v>54.542536404081403</v>
      </c>
      <c r="D40" s="52">
        <v>1119.5213607992</v>
      </c>
      <c r="E40" s="51">
        <v>0.46371000000000001</v>
      </c>
      <c r="F40" s="54">
        <v>21.477663230240552</v>
      </c>
      <c r="G40" s="55">
        <v>0.32290301248213887</v>
      </c>
      <c r="H40" s="55">
        <v>5.135E-2</v>
      </c>
      <c r="I40" s="55">
        <v>1.9400000000000001E-3</v>
      </c>
      <c r="J40" s="55">
        <v>0.32933000000000001</v>
      </c>
      <c r="K40" s="55">
        <v>1.2460000000000001E-2</v>
      </c>
      <c r="L40" s="55">
        <v>4.6559999999999997E-2</v>
      </c>
      <c r="M40" s="55">
        <v>6.9999999999999999E-4</v>
      </c>
      <c r="N40" s="51">
        <v>0.20230554483734148</v>
      </c>
      <c r="O40" s="55">
        <v>1.405E-2</v>
      </c>
      <c r="P40" s="55">
        <v>4.6999999999999999E-4</v>
      </c>
      <c r="Q40" s="52">
        <v>256.5</v>
      </c>
      <c r="R40" s="52">
        <v>84.5</v>
      </c>
      <c r="S40" s="52">
        <v>293.39999999999998</v>
      </c>
      <c r="T40" s="52">
        <v>4.32</v>
      </c>
      <c r="U40" s="52">
        <v>289.10000000000002</v>
      </c>
      <c r="V40" s="52">
        <v>9.52</v>
      </c>
      <c r="W40" s="52">
        <v>282.10000000000002</v>
      </c>
      <c r="X40" s="52">
        <v>9.3000000000000007</v>
      </c>
      <c r="Y40" s="54">
        <v>293.66665669078594</v>
      </c>
      <c r="Z40" s="52">
        <v>4.4073076092419656</v>
      </c>
    </row>
    <row r="41" spans="1:26" x14ac:dyDescent="0.25">
      <c r="A41" s="53">
        <v>9</v>
      </c>
      <c r="B41" s="52">
        <v>1.8576691304403845</v>
      </c>
      <c r="C41" s="52">
        <v>42.455029301047112</v>
      </c>
      <c r="D41" s="52">
        <v>875.95466107215395</v>
      </c>
      <c r="E41" s="51">
        <v>0.41515000000000002</v>
      </c>
      <c r="F41" s="54">
        <v>21.588946459412782</v>
      </c>
      <c r="G41" s="55">
        <v>0.33091865255144809</v>
      </c>
      <c r="H41" s="55">
        <v>5.2600000000000001E-2</v>
      </c>
      <c r="I41" s="55">
        <v>2.0799999999999998E-3</v>
      </c>
      <c r="J41" s="55">
        <v>0.33563999999999999</v>
      </c>
      <c r="K41" s="55">
        <v>1.329E-2</v>
      </c>
      <c r="L41" s="55">
        <v>4.632E-2</v>
      </c>
      <c r="M41" s="55">
        <v>7.1000000000000002E-4</v>
      </c>
      <c r="N41" s="51">
        <v>0.19696462501286496</v>
      </c>
      <c r="O41" s="55">
        <v>1.366E-2</v>
      </c>
      <c r="P41" s="55">
        <v>4.8000000000000001E-4</v>
      </c>
      <c r="Q41" s="52">
        <v>311.7</v>
      </c>
      <c r="R41" s="52">
        <v>88.38</v>
      </c>
      <c r="S41" s="52">
        <v>291.89999999999998</v>
      </c>
      <c r="T41" s="52">
        <v>4.37</v>
      </c>
      <c r="U41" s="52">
        <v>293.89999999999998</v>
      </c>
      <c r="V41" s="52">
        <v>10.1</v>
      </c>
      <c r="W41" s="52">
        <v>274.3</v>
      </c>
      <c r="X41" s="52">
        <v>9.5</v>
      </c>
      <c r="Y41" s="54">
        <v>291.72670305895429</v>
      </c>
      <c r="Z41" s="52">
        <v>4.4702785051583822</v>
      </c>
    </row>
    <row r="42" spans="1:26" x14ac:dyDescent="0.25">
      <c r="A42" s="53">
        <v>10</v>
      </c>
      <c r="B42" s="52">
        <v>-9.5105678667114368</v>
      </c>
      <c r="C42" s="52">
        <v>6.4697095398143194</v>
      </c>
      <c r="D42" s="52">
        <v>137.464188584064</v>
      </c>
      <c r="E42" s="51">
        <v>0.29176000000000002</v>
      </c>
      <c r="F42" s="54">
        <v>22.232103156958647</v>
      </c>
      <c r="G42" s="55">
        <v>0.47943841845820118</v>
      </c>
      <c r="H42" s="55">
        <v>5.5129999999999998E-2</v>
      </c>
      <c r="I42" s="55">
        <v>4.5599999999999998E-3</v>
      </c>
      <c r="J42" s="55">
        <v>0.34157999999999999</v>
      </c>
      <c r="K42" s="55">
        <v>2.7799999999999998E-2</v>
      </c>
      <c r="L42" s="55">
        <v>4.4979999999999999E-2</v>
      </c>
      <c r="M42" s="55">
        <v>9.7000000000000005E-4</v>
      </c>
      <c r="N42" s="51">
        <v>7.0445680108095057E-2</v>
      </c>
      <c r="O42" s="55">
        <v>1.4160000000000001E-2</v>
      </c>
      <c r="P42" s="55">
        <v>1.0499999999999999E-3</v>
      </c>
      <c r="Q42" s="52">
        <v>417.3</v>
      </c>
      <c r="R42" s="52">
        <v>175.45</v>
      </c>
      <c r="S42" s="52">
        <v>283.7</v>
      </c>
      <c r="T42" s="52">
        <v>5.98</v>
      </c>
      <c r="U42" s="52">
        <v>298.39999999999998</v>
      </c>
      <c r="V42" s="52">
        <v>21.04</v>
      </c>
      <c r="W42" s="52">
        <v>284.10000000000002</v>
      </c>
      <c r="X42" s="52">
        <v>20.91</v>
      </c>
      <c r="Y42" s="54">
        <v>282.52284785209844</v>
      </c>
      <c r="Z42" s="52">
        <v>6.2146757612481549</v>
      </c>
    </row>
    <row r="43" spans="1:26" x14ac:dyDescent="0.25">
      <c r="A43" s="53">
        <v>11</v>
      </c>
      <c r="B43" s="52">
        <v>-0.20882501915758978</v>
      </c>
      <c r="C43" s="52">
        <v>67.712972507946162</v>
      </c>
      <c r="D43" s="52">
        <v>1416.3711344364697</v>
      </c>
      <c r="E43" s="51">
        <v>0.19514999999999999</v>
      </c>
      <c r="F43" s="54">
        <v>21.886627270737577</v>
      </c>
      <c r="G43" s="55">
        <v>0.33531711730173569</v>
      </c>
      <c r="H43" s="55">
        <v>5.3589999999999999E-2</v>
      </c>
      <c r="I43" s="55">
        <v>2.0699999999999998E-3</v>
      </c>
      <c r="J43" s="55">
        <v>0.33723999999999998</v>
      </c>
      <c r="K43" s="55">
        <v>1.306E-2</v>
      </c>
      <c r="L43" s="55">
        <v>4.5690000000000001E-2</v>
      </c>
      <c r="M43" s="55">
        <v>6.9999999999999999E-4</v>
      </c>
      <c r="N43" s="51">
        <v>0.20429500294710434</v>
      </c>
      <c r="O43" s="55">
        <v>1.3820000000000001E-2</v>
      </c>
      <c r="P43" s="55">
        <v>5.1999999999999995E-4</v>
      </c>
      <c r="Q43" s="52">
        <v>353.7</v>
      </c>
      <c r="R43" s="52">
        <v>84.9</v>
      </c>
      <c r="S43" s="52">
        <v>288</v>
      </c>
      <c r="T43" s="52">
        <v>4.3</v>
      </c>
      <c r="U43" s="52">
        <v>295.10000000000002</v>
      </c>
      <c r="V43" s="52">
        <v>9.92</v>
      </c>
      <c r="W43" s="52">
        <v>277.39999999999998</v>
      </c>
      <c r="X43" s="52">
        <v>10.43</v>
      </c>
      <c r="Y43" s="54">
        <v>287.46469623532238</v>
      </c>
      <c r="Z43" s="52">
        <v>4.4033179590955998</v>
      </c>
    </row>
    <row r="44" spans="1:26" x14ac:dyDescent="0.25">
      <c r="A44" s="53">
        <v>12</v>
      </c>
      <c r="B44" s="52">
        <v>-1.8442953510666882</v>
      </c>
      <c r="C44" s="52">
        <v>25.866034748337785</v>
      </c>
      <c r="D44" s="52">
        <v>544.10867264846127</v>
      </c>
      <c r="E44" s="51">
        <v>0.26800000000000002</v>
      </c>
      <c r="F44" s="54">
        <v>22.007042253521128</v>
      </c>
      <c r="G44" s="55">
        <v>0.36323243156119822</v>
      </c>
      <c r="H44" s="55">
        <v>5.491E-2</v>
      </c>
      <c r="I44" s="55">
        <v>2.7200000000000002E-3</v>
      </c>
      <c r="J44" s="55">
        <v>0.34360000000000002</v>
      </c>
      <c r="K44" s="55">
        <v>1.6930000000000001E-2</v>
      </c>
      <c r="L44" s="55">
        <v>4.5440000000000001E-2</v>
      </c>
      <c r="M44" s="55">
        <v>7.5000000000000002E-4</v>
      </c>
      <c r="N44" s="51">
        <v>0.15150146802753342</v>
      </c>
      <c r="O44" s="55">
        <v>1.538E-2</v>
      </c>
      <c r="P44" s="55">
        <v>6.7000000000000002E-4</v>
      </c>
      <c r="Q44" s="52">
        <v>408.4</v>
      </c>
      <c r="R44" s="52">
        <v>107.06</v>
      </c>
      <c r="S44" s="52">
        <v>286.5</v>
      </c>
      <c r="T44" s="52">
        <v>4.6500000000000004</v>
      </c>
      <c r="U44" s="52">
        <v>299.89999999999998</v>
      </c>
      <c r="V44" s="52">
        <v>12.79</v>
      </c>
      <c r="W44" s="52">
        <v>308.39999999999998</v>
      </c>
      <c r="X44" s="52">
        <v>13.42</v>
      </c>
      <c r="Y44" s="54">
        <v>285.44925780945658</v>
      </c>
      <c r="Z44" s="52">
        <v>4.742964630872625</v>
      </c>
    </row>
    <row r="45" spans="1:26" x14ac:dyDescent="0.25">
      <c r="A45" s="53">
        <v>13</v>
      </c>
      <c r="B45" s="52">
        <v>0.28330253496962327</v>
      </c>
      <c r="C45" s="52">
        <v>53.797226827707249</v>
      </c>
      <c r="D45" s="52">
        <v>1111.3870375678221</v>
      </c>
      <c r="E45" s="51">
        <v>0.30852000000000002</v>
      </c>
      <c r="F45" s="54">
        <v>21.61227577263886</v>
      </c>
      <c r="G45" s="55">
        <v>0.3363051341322667</v>
      </c>
      <c r="H45" s="55">
        <v>5.2990000000000002E-2</v>
      </c>
      <c r="I45" s="55">
        <v>2.16E-3</v>
      </c>
      <c r="J45" s="55">
        <v>0.33765000000000001</v>
      </c>
      <c r="K45" s="55">
        <v>1.374E-2</v>
      </c>
      <c r="L45" s="55">
        <v>4.6269999999999999E-2</v>
      </c>
      <c r="M45" s="55">
        <v>7.2000000000000005E-4</v>
      </c>
      <c r="N45" s="51">
        <v>0.18673525603716279</v>
      </c>
      <c r="O45" s="55">
        <v>1.376E-2</v>
      </c>
      <c r="P45" s="55">
        <v>5.1999999999999995E-4</v>
      </c>
      <c r="Q45" s="52">
        <v>328.4</v>
      </c>
      <c r="R45" s="52">
        <v>89.76</v>
      </c>
      <c r="S45" s="52">
        <v>291.60000000000002</v>
      </c>
      <c r="T45" s="52">
        <v>4.43</v>
      </c>
      <c r="U45" s="52">
        <v>295.39999999999998</v>
      </c>
      <c r="V45" s="52">
        <v>10.43</v>
      </c>
      <c r="W45" s="52">
        <v>276.3</v>
      </c>
      <c r="X45" s="52">
        <v>10.31</v>
      </c>
      <c r="Y45" s="54">
        <v>291.27670409655275</v>
      </c>
      <c r="Z45" s="52">
        <v>4.5342181194497178</v>
      </c>
    </row>
    <row r="46" spans="1:26" x14ac:dyDescent="0.25">
      <c r="A46" s="53">
        <v>14</v>
      </c>
      <c r="B46" s="52">
        <v>-0.54426442537870567</v>
      </c>
      <c r="C46" s="52">
        <v>54.757158333673473</v>
      </c>
      <c r="D46" s="52">
        <v>1146.3763076742366</v>
      </c>
      <c r="E46" s="51">
        <v>0.25122</v>
      </c>
      <c r="F46" s="54">
        <v>21.905805038335156</v>
      </c>
      <c r="G46" s="55">
        <v>0.35509957783938695</v>
      </c>
      <c r="H46" s="55">
        <v>5.3249999999999999E-2</v>
      </c>
      <c r="I46" s="55">
        <v>2.3900000000000002E-3</v>
      </c>
      <c r="J46" s="55">
        <v>0.33481</v>
      </c>
      <c r="K46" s="55">
        <v>1.498E-2</v>
      </c>
      <c r="L46" s="55">
        <v>4.5650000000000003E-2</v>
      </c>
      <c r="M46" s="55">
        <v>7.3999999999999999E-4</v>
      </c>
      <c r="N46" s="51">
        <v>0.17245215576656278</v>
      </c>
      <c r="O46" s="55">
        <v>1.354E-2</v>
      </c>
      <c r="P46" s="55">
        <v>5.8E-4</v>
      </c>
      <c r="Q46" s="52">
        <v>339.5</v>
      </c>
      <c r="R46" s="52">
        <v>98.47</v>
      </c>
      <c r="S46" s="52">
        <v>287.8</v>
      </c>
      <c r="T46" s="52">
        <v>4.54</v>
      </c>
      <c r="U46" s="52">
        <v>293.2</v>
      </c>
      <c r="V46" s="52">
        <v>11.39</v>
      </c>
      <c r="W46" s="52">
        <v>271.8</v>
      </c>
      <c r="X46" s="52">
        <v>11.52</v>
      </c>
      <c r="Y46" s="54">
        <v>287.33670820035036</v>
      </c>
      <c r="Z46" s="52">
        <v>4.6691727396675642</v>
      </c>
    </row>
    <row r="47" spans="1:26" x14ac:dyDescent="0.25">
      <c r="A47" s="53">
        <v>15</v>
      </c>
      <c r="B47" s="52">
        <v>0.48381538428887993</v>
      </c>
      <c r="C47" s="52">
        <v>36.453936453768613</v>
      </c>
      <c r="D47" s="52">
        <v>761.12680638353561</v>
      </c>
      <c r="E47" s="51">
        <v>0.27455000000000002</v>
      </c>
      <c r="F47" s="54">
        <v>21.8435998252512</v>
      </c>
      <c r="G47" s="55">
        <v>0.34831428292777139</v>
      </c>
      <c r="H47" s="55">
        <v>5.3900000000000003E-2</v>
      </c>
      <c r="I47" s="55">
        <v>2.4199999999999998E-3</v>
      </c>
      <c r="J47" s="55">
        <v>0.33983000000000002</v>
      </c>
      <c r="K47" s="55">
        <v>1.52E-2</v>
      </c>
      <c r="L47" s="55">
        <v>4.5780000000000001E-2</v>
      </c>
      <c r="M47" s="55">
        <v>7.2999999999999996E-4</v>
      </c>
      <c r="N47" s="51">
        <v>0.16758905452955589</v>
      </c>
      <c r="O47" s="55">
        <v>1.404E-2</v>
      </c>
      <c r="P47" s="55">
        <v>5.8E-4</v>
      </c>
      <c r="Q47" s="52">
        <v>366.9</v>
      </c>
      <c r="R47" s="52">
        <v>97.56</v>
      </c>
      <c r="S47" s="52">
        <v>288.60000000000002</v>
      </c>
      <c r="T47" s="52">
        <v>4.5199999999999996</v>
      </c>
      <c r="U47" s="52">
        <v>297</v>
      </c>
      <c r="V47" s="52">
        <v>11.52</v>
      </c>
      <c r="W47" s="52">
        <v>281.7</v>
      </c>
      <c r="X47" s="52">
        <v>11.62</v>
      </c>
      <c r="Y47" s="54">
        <v>287.91309090805146</v>
      </c>
      <c r="Z47" s="52">
        <v>4.6066897901238457</v>
      </c>
    </row>
    <row r="48" spans="1:26" x14ac:dyDescent="0.25">
      <c r="A48" s="53">
        <v>16</v>
      </c>
      <c r="B48" s="52">
        <v>1.5913775472028335</v>
      </c>
      <c r="C48" s="52">
        <v>43.068862106815295</v>
      </c>
      <c r="D48" s="52">
        <v>887.20994913477421</v>
      </c>
      <c r="E48" s="51">
        <v>0.20923</v>
      </c>
      <c r="F48" s="54">
        <v>21.551724137931036</v>
      </c>
      <c r="G48" s="55">
        <v>0.34835760998810944</v>
      </c>
      <c r="H48" s="55">
        <v>5.1560000000000002E-2</v>
      </c>
      <c r="I48" s="55">
        <v>2.31E-3</v>
      </c>
      <c r="J48" s="55">
        <v>0.32940999999999998</v>
      </c>
      <c r="K48" s="55">
        <v>1.47E-2</v>
      </c>
      <c r="L48" s="55">
        <v>4.6399999999999997E-2</v>
      </c>
      <c r="M48" s="55">
        <v>7.5000000000000002E-4</v>
      </c>
      <c r="N48" s="51">
        <v>0.17013799006542485</v>
      </c>
      <c r="O48" s="55">
        <v>1.4160000000000001E-2</v>
      </c>
      <c r="P48" s="55">
        <v>6.4000000000000005E-4</v>
      </c>
      <c r="Q48" s="52">
        <v>265.7</v>
      </c>
      <c r="R48" s="52">
        <v>99.59</v>
      </c>
      <c r="S48" s="52">
        <v>292.39999999999998</v>
      </c>
      <c r="T48" s="52">
        <v>4.62</v>
      </c>
      <c r="U48" s="52">
        <v>289.10000000000002</v>
      </c>
      <c r="V48" s="52">
        <v>11.22</v>
      </c>
      <c r="W48" s="52">
        <v>284.2</v>
      </c>
      <c r="X48" s="52">
        <v>12.7</v>
      </c>
      <c r="Y48" s="54">
        <v>292.59662543400941</v>
      </c>
      <c r="Z48" s="52">
        <v>4.7348295314420286</v>
      </c>
    </row>
    <row r="49" spans="1:26" x14ac:dyDescent="0.25">
      <c r="A49" s="53">
        <v>17</v>
      </c>
      <c r="B49" s="52">
        <v>-0.52032335858848089</v>
      </c>
      <c r="C49" s="52">
        <v>67.184092156108406</v>
      </c>
      <c r="D49" s="52">
        <v>1407.4899277079946</v>
      </c>
      <c r="E49" s="51">
        <v>0.20224</v>
      </c>
      <c r="F49" s="54">
        <v>21.915406530791149</v>
      </c>
      <c r="G49" s="55">
        <v>0.35060808168918556</v>
      </c>
      <c r="H49" s="55">
        <v>5.0479999999999997E-2</v>
      </c>
      <c r="I49" s="55">
        <v>2.1700000000000001E-3</v>
      </c>
      <c r="J49" s="55">
        <v>0.31712000000000001</v>
      </c>
      <c r="K49" s="55">
        <v>1.362E-2</v>
      </c>
      <c r="L49" s="55">
        <v>4.5629999999999997E-2</v>
      </c>
      <c r="M49" s="55">
        <v>7.2999999999999996E-4</v>
      </c>
      <c r="N49" s="51">
        <v>0.18385299369000269</v>
      </c>
      <c r="O49" s="55">
        <v>1.3860000000000001E-2</v>
      </c>
      <c r="P49" s="55">
        <v>5.9000000000000003E-4</v>
      </c>
      <c r="Q49" s="52">
        <v>217</v>
      </c>
      <c r="R49" s="52">
        <v>96.72</v>
      </c>
      <c r="S49" s="52">
        <v>287.60000000000002</v>
      </c>
      <c r="T49" s="52">
        <v>4.4800000000000004</v>
      </c>
      <c r="U49" s="52">
        <v>279.7</v>
      </c>
      <c r="V49" s="52">
        <v>10.5</v>
      </c>
      <c r="W49" s="52">
        <v>278.10000000000002</v>
      </c>
      <c r="X49" s="52">
        <v>11.82</v>
      </c>
      <c r="Y49" s="54">
        <v>288.19111273157739</v>
      </c>
      <c r="Z49" s="52">
        <v>4.6095491988943609</v>
      </c>
    </row>
    <row r="50" spans="1:26" x14ac:dyDescent="0.25">
      <c r="A50" s="53">
        <v>18</v>
      </c>
      <c r="B50" s="52">
        <v>0.96799233710322985</v>
      </c>
      <c r="C50" s="52">
        <v>81.23828738464448</v>
      </c>
      <c r="D50" s="52">
        <v>1681.7750656210544</v>
      </c>
      <c r="E50" s="51">
        <v>0.26834000000000002</v>
      </c>
      <c r="F50" s="54">
        <v>21.654395842355999</v>
      </c>
      <c r="G50" s="55">
        <v>0.34230638728713469</v>
      </c>
      <c r="H50" s="55">
        <v>5.3260000000000002E-2</v>
      </c>
      <c r="I50" s="55">
        <v>2.2799999999999999E-3</v>
      </c>
      <c r="J50" s="55">
        <v>0.33860000000000001</v>
      </c>
      <c r="K50" s="55">
        <v>1.4449999999999999E-2</v>
      </c>
      <c r="L50" s="55">
        <v>4.6179999999999999E-2</v>
      </c>
      <c r="M50" s="55">
        <v>7.2999999999999996E-4</v>
      </c>
      <c r="N50" s="51">
        <v>0.17677175186449237</v>
      </c>
      <c r="O50" s="55">
        <v>1.3679999999999999E-2</v>
      </c>
      <c r="P50" s="55">
        <v>5.5000000000000003E-4</v>
      </c>
      <c r="Q50" s="52">
        <v>339.7</v>
      </c>
      <c r="R50" s="52">
        <v>93.87</v>
      </c>
      <c r="S50" s="52">
        <v>291</v>
      </c>
      <c r="T50" s="52">
        <v>4.53</v>
      </c>
      <c r="U50" s="52">
        <v>296.10000000000002</v>
      </c>
      <c r="V50" s="52">
        <v>10.96</v>
      </c>
      <c r="W50" s="52">
        <v>274.60000000000002</v>
      </c>
      <c r="X50" s="52">
        <v>10.93</v>
      </c>
      <c r="Y50" s="54">
        <v>290.62172861658598</v>
      </c>
      <c r="Z50" s="52">
        <v>4.6013066292449523</v>
      </c>
    </row>
    <row r="51" spans="1:26" x14ac:dyDescent="0.25">
      <c r="A51" s="53">
        <v>19</v>
      </c>
      <c r="B51" s="52">
        <v>-0.86044566599609151</v>
      </c>
      <c r="C51" s="52">
        <v>90.742485488763975</v>
      </c>
      <c r="D51" s="52">
        <v>1950.9558280350461</v>
      </c>
      <c r="E51" s="51">
        <v>0.24379999999999999</v>
      </c>
      <c r="F51" s="54">
        <v>22.492127755285651</v>
      </c>
      <c r="G51" s="55">
        <v>0.36424498389126558</v>
      </c>
      <c r="H51" s="55">
        <v>5.373E-2</v>
      </c>
      <c r="I51" s="55">
        <v>2.4099999999999998E-3</v>
      </c>
      <c r="J51" s="55">
        <v>0.32888000000000001</v>
      </c>
      <c r="K51" s="55">
        <v>1.4659999999999999E-2</v>
      </c>
      <c r="L51" s="55">
        <v>4.446E-2</v>
      </c>
      <c r="M51" s="55">
        <v>7.2000000000000005E-4</v>
      </c>
      <c r="N51" s="51">
        <v>0.16440745020829586</v>
      </c>
      <c r="O51" s="55">
        <v>1.388E-2</v>
      </c>
      <c r="P51" s="55">
        <v>5.8E-4</v>
      </c>
      <c r="Q51" s="52">
        <v>359.4</v>
      </c>
      <c r="R51" s="52">
        <v>97.76</v>
      </c>
      <c r="S51" s="52">
        <v>280.39999999999998</v>
      </c>
      <c r="T51" s="52">
        <v>4.45</v>
      </c>
      <c r="U51" s="52">
        <v>288.7</v>
      </c>
      <c r="V51" s="52">
        <v>11.2</v>
      </c>
      <c r="W51" s="52">
        <v>278.60000000000002</v>
      </c>
      <c r="X51" s="52">
        <v>11.65</v>
      </c>
      <c r="Y51" s="54">
        <v>279.78378288357078</v>
      </c>
      <c r="Z51" s="52">
        <v>4.5450985400163209</v>
      </c>
    </row>
    <row r="52" spans="1:26" x14ac:dyDescent="0.25">
      <c r="A52" s="53">
        <v>20</v>
      </c>
      <c r="B52" s="52">
        <v>-0.1071594137695705</v>
      </c>
      <c r="C52" s="52">
        <v>105.0325516862458</v>
      </c>
      <c r="D52" s="52">
        <v>2222.5305585979349</v>
      </c>
      <c r="E52" s="51">
        <v>0.26146000000000003</v>
      </c>
      <c r="F52" s="54">
        <v>22.133687472332891</v>
      </c>
      <c r="G52" s="55">
        <v>0.3527280872084923</v>
      </c>
      <c r="H52" s="55">
        <v>5.1400000000000001E-2</v>
      </c>
      <c r="I52" s="55">
        <v>2.1800000000000001E-3</v>
      </c>
      <c r="J52" s="55">
        <v>0.31972</v>
      </c>
      <c r="K52" s="55">
        <v>1.354E-2</v>
      </c>
      <c r="L52" s="55">
        <v>4.5179999999999998E-2</v>
      </c>
      <c r="M52" s="55">
        <v>7.2000000000000005E-4</v>
      </c>
      <c r="N52" s="51">
        <v>0.18420175927888338</v>
      </c>
      <c r="O52" s="55">
        <v>1.375E-2</v>
      </c>
      <c r="P52" s="55">
        <v>5.4000000000000001E-4</v>
      </c>
      <c r="Q52" s="52">
        <v>258.89999999999998</v>
      </c>
      <c r="R52" s="52">
        <v>94.57</v>
      </c>
      <c r="S52" s="52">
        <v>284.8</v>
      </c>
      <c r="T52" s="52">
        <v>4.42</v>
      </c>
      <c r="U52" s="52">
        <v>281.7</v>
      </c>
      <c r="V52" s="52">
        <v>10.42</v>
      </c>
      <c r="W52" s="52">
        <v>276</v>
      </c>
      <c r="X52" s="52">
        <v>10.87</v>
      </c>
      <c r="Y52" s="54">
        <v>285.06700072939179</v>
      </c>
      <c r="Z52" s="52">
        <v>4.5438024195907731</v>
      </c>
    </row>
    <row r="53" spans="1:26" x14ac:dyDescent="0.25">
      <c r="A53" s="53">
        <v>21</v>
      </c>
      <c r="B53" s="52">
        <v>0.49349509286548043</v>
      </c>
      <c r="C53" s="52">
        <v>97.352012511321632</v>
      </c>
      <c r="D53" s="52">
        <v>2058.9305538371432</v>
      </c>
      <c r="E53" s="51">
        <v>0.28582000000000002</v>
      </c>
      <c r="F53" s="54">
        <v>22.123893805309734</v>
      </c>
      <c r="G53" s="55">
        <v>0.3671000078314669</v>
      </c>
      <c r="H53" s="55">
        <v>5.2470000000000003E-2</v>
      </c>
      <c r="I53" s="55">
        <v>2.49E-3</v>
      </c>
      <c r="J53" s="55">
        <v>0.32649</v>
      </c>
      <c r="K53" s="55">
        <v>1.541E-2</v>
      </c>
      <c r="L53" s="55">
        <v>4.5199999999999997E-2</v>
      </c>
      <c r="M53" s="55">
        <v>7.5000000000000002E-4</v>
      </c>
      <c r="N53" s="51">
        <v>0.16026406836070264</v>
      </c>
      <c r="O53" s="55">
        <v>1.341E-2</v>
      </c>
      <c r="P53" s="55">
        <v>5.9000000000000003E-4</v>
      </c>
      <c r="Q53" s="52">
        <v>305.89999999999998</v>
      </c>
      <c r="R53" s="52">
        <v>104.66</v>
      </c>
      <c r="S53" s="52">
        <v>285</v>
      </c>
      <c r="T53" s="52">
        <v>4.6399999999999997</v>
      </c>
      <c r="U53" s="52">
        <v>286.89999999999998</v>
      </c>
      <c r="V53" s="52">
        <v>11.79</v>
      </c>
      <c r="W53" s="52">
        <v>269.3</v>
      </c>
      <c r="X53" s="52">
        <v>11.76</v>
      </c>
      <c r="Y53" s="54">
        <v>284.81685147491618</v>
      </c>
      <c r="Z53" s="52">
        <v>4.7406773700735299</v>
      </c>
    </row>
    <row r="54" spans="1:26" x14ac:dyDescent="0.25">
      <c r="A54" s="53">
        <v>22</v>
      </c>
      <c r="B54" s="52">
        <v>0.42301892124627555</v>
      </c>
      <c r="C54" s="52">
        <v>75.26912152784648</v>
      </c>
      <c r="D54" s="52">
        <v>1594.7379824584214</v>
      </c>
      <c r="E54" s="51">
        <v>0.20393</v>
      </c>
      <c r="F54" s="54">
        <v>22.163120567375888</v>
      </c>
      <c r="G54" s="55">
        <v>0.36840293496303</v>
      </c>
      <c r="H54" s="55">
        <v>5.237E-2</v>
      </c>
      <c r="I54" s="55">
        <v>2.4599999999999999E-3</v>
      </c>
      <c r="J54" s="55">
        <v>0.32529999999999998</v>
      </c>
      <c r="K54" s="55">
        <v>1.5219999999999999E-2</v>
      </c>
      <c r="L54" s="55">
        <v>4.512E-2</v>
      </c>
      <c r="M54" s="55">
        <v>7.5000000000000002E-4</v>
      </c>
      <c r="N54" s="51">
        <v>0.16643164985025374</v>
      </c>
      <c r="O54" s="55">
        <v>1.3820000000000001E-2</v>
      </c>
      <c r="P54" s="55">
        <v>6.2E-4</v>
      </c>
      <c r="Q54" s="52">
        <v>301.60000000000002</v>
      </c>
      <c r="R54" s="52">
        <v>103.85</v>
      </c>
      <c r="S54" s="52">
        <v>284.5</v>
      </c>
      <c r="T54" s="52">
        <v>4.62</v>
      </c>
      <c r="U54" s="52">
        <v>286</v>
      </c>
      <c r="V54" s="52">
        <v>11.66</v>
      </c>
      <c r="W54" s="52">
        <v>277.39999999999998</v>
      </c>
      <c r="X54" s="52">
        <v>12.33</v>
      </c>
      <c r="Y54" s="54">
        <v>284.35472015310683</v>
      </c>
      <c r="Z54" s="52">
        <v>4.7392664399857418</v>
      </c>
    </row>
    <row r="55" spans="1:26" x14ac:dyDescent="0.25">
      <c r="A55" s="53">
        <v>23</v>
      </c>
      <c r="B55" s="52">
        <v>-0.6284884502481608</v>
      </c>
      <c r="C55" s="52">
        <v>79.073510148459334</v>
      </c>
      <c r="D55" s="52">
        <v>1667.2056922338375</v>
      </c>
      <c r="E55" s="51">
        <v>0.27289000000000002</v>
      </c>
      <c r="F55" s="54">
        <v>22.055580061755624</v>
      </c>
      <c r="G55" s="55">
        <v>0.36970094501398931</v>
      </c>
      <c r="H55" s="55">
        <v>5.1799999999999999E-2</v>
      </c>
      <c r="I55" s="55">
        <v>2.4599999999999999E-3</v>
      </c>
      <c r="J55" s="55">
        <v>0.32332</v>
      </c>
      <c r="K55" s="55">
        <v>1.5270000000000001E-2</v>
      </c>
      <c r="L55" s="55">
        <v>4.5339999999999998E-2</v>
      </c>
      <c r="M55" s="55">
        <v>7.6000000000000004E-4</v>
      </c>
      <c r="N55" s="51">
        <v>0.16180853791661209</v>
      </c>
      <c r="O55" s="55">
        <v>1.3860000000000001E-2</v>
      </c>
      <c r="P55" s="55">
        <v>6.0999999999999997E-4</v>
      </c>
      <c r="Q55" s="52">
        <v>276.60000000000002</v>
      </c>
      <c r="R55" s="52">
        <v>105.16</v>
      </c>
      <c r="S55" s="52">
        <v>285.89999999999998</v>
      </c>
      <c r="T55" s="52">
        <v>4.66</v>
      </c>
      <c r="U55" s="52">
        <v>284.5</v>
      </c>
      <c r="V55" s="52">
        <v>11.72</v>
      </c>
      <c r="W55" s="52">
        <v>278.2</v>
      </c>
      <c r="X55" s="52">
        <v>12.18</v>
      </c>
      <c r="Y55" s="54">
        <v>285.92190430697173</v>
      </c>
      <c r="Z55" s="52">
        <v>4.8037107682798288</v>
      </c>
    </row>
    <row r="56" spans="1:26" x14ac:dyDescent="0.25">
      <c r="A56" s="53">
        <v>24</v>
      </c>
      <c r="B56" s="52">
        <v>-0.39659172173888407</v>
      </c>
      <c r="C56" s="52">
        <v>78.497022444392925</v>
      </c>
      <c r="D56" s="52">
        <v>1664.2590497713634</v>
      </c>
      <c r="E56" s="51">
        <v>0.28476000000000001</v>
      </c>
      <c r="F56" s="54">
        <v>22.177866489243737</v>
      </c>
      <c r="G56" s="55">
        <v>0.36889332151104021</v>
      </c>
      <c r="H56" s="55">
        <v>5.1679999999999997E-2</v>
      </c>
      <c r="I56" s="55">
        <v>2.47E-3</v>
      </c>
      <c r="J56" s="55">
        <v>0.32079000000000002</v>
      </c>
      <c r="K56" s="55">
        <v>1.524E-2</v>
      </c>
      <c r="L56" s="55">
        <v>4.5089999999999998E-2</v>
      </c>
      <c r="M56" s="55">
        <v>7.5000000000000002E-4</v>
      </c>
      <c r="N56" s="51">
        <v>0.15778957632319515</v>
      </c>
      <c r="O56" s="55">
        <v>1.354E-2</v>
      </c>
      <c r="P56" s="55">
        <v>5.9999999999999995E-4</v>
      </c>
      <c r="Q56" s="52">
        <v>271.3</v>
      </c>
      <c r="R56" s="52">
        <v>105.85</v>
      </c>
      <c r="S56" s="52">
        <v>284.3</v>
      </c>
      <c r="T56" s="52">
        <v>4.6500000000000004</v>
      </c>
      <c r="U56" s="52">
        <v>282.5</v>
      </c>
      <c r="V56" s="52">
        <v>11.71</v>
      </c>
      <c r="W56" s="52">
        <v>271.8</v>
      </c>
      <c r="X56" s="52">
        <v>11.96</v>
      </c>
      <c r="Y56" s="54">
        <v>284.40927362122994</v>
      </c>
      <c r="Z56" s="52">
        <v>4.7437177989056778</v>
      </c>
    </row>
    <row r="57" spans="1:26" x14ac:dyDescent="0.25">
      <c r="A57" s="53">
        <v>25</v>
      </c>
      <c r="B57" s="52">
        <v>5.7641240890428727E-2</v>
      </c>
      <c r="C57" s="52">
        <v>70.70787191803727</v>
      </c>
      <c r="D57" s="52">
        <v>1495.7729195152474</v>
      </c>
      <c r="E57" s="51">
        <v>0.20036999999999999</v>
      </c>
      <c r="F57" s="54">
        <v>22.128789555211331</v>
      </c>
      <c r="G57" s="55">
        <v>0.37215932865591084</v>
      </c>
      <c r="H57" s="55">
        <v>5.1839999999999997E-2</v>
      </c>
      <c r="I57" s="55">
        <v>2.49E-3</v>
      </c>
      <c r="J57" s="55">
        <v>0.32250000000000001</v>
      </c>
      <c r="K57" s="55">
        <v>1.538E-2</v>
      </c>
      <c r="L57" s="55">
        <v>4.5190000000000001E-2</v>
      </c>
      <c r="M57" s="55">
        <v>7.6000000000000004E-4</v>
      </c>
      <c r="N57" s="51">
        <v>0.15588784580970763</v>
      </c>
      <c r="O57" s="55">
        <v>1.384E-2</v>
      </c>
      <c r="P57" s="55">
        <v>6.3000000000000003E-4</v>
      </c>
      <c r="Q57" s="52">
        <v>278.5</v>
      </c>
      <c r="R57" s="52">
        <v>106.17</v>
      </c>
      <c r="S57" s="52">
        <v>284.89999999999998</v>
      </c>
      <c r="T57" s="52">
        <v>4.68</v>
      </c>
      <c r="U57" s="52">
        <v>283.8</v>
      </c>
      <c r="V57" s="52">
        <v>11.81</v>
      </c>
      <c r="W57" s="52">
        <v>277.8</v>
      </c>
      <c r="X57" s="52">
        <v>12.52</v>
      </c>
      <c r="Y57" s="54">
        <v>284.97521096579345</v>
      </c>
      <c r="Z57" s="52">
        <v>4.8053038641656487</v>
      </c>
    </row>
    <row r="58" spans="1:26" x14ac:dyDescent="0.25">
      <c r="A58" s="53">
        <v>26</v>
      </c>
      <c r="B58" s="52">
        <v>1.9537252896758932</v>
      </c>
      <c r="C58" s="52">
        <v>31.853619636542511</v>
      </c>
      <c r="D58" s="52">
        <v>682.18704824657959</v>
      </c>
      <c r="E58" s="51">
        <v>0.37279000000000001</v>
      </c>
      <c r="F58" s="54">
        <v>22.396416573348262</v>
      </c>
      <c r="G58" s="55">
        <v>0.40629557501482844</v>
      </c>
      <c r="H58" s="55">
        <v>5.602E-2</v>
      </c>
      <c r="I58" s="55">
        <v>3.0999999999999999E-3</v>
      </c>
      <c r="J58" s="55">
        <v>0.34426000000000001</v>
      </c>
      <c r="K58" s="55">
        <v>1.883E-2</v>
      </c>
      <c r="L58" s="55">
        <v>4.4650000000000002E-2</v>
      </c>
      <c r="M58" s="55">
        <v>8.0999999999999996E-4</v>
      </c>
      <c r="N58" s="51">
        <v>0.13032773244594631</v>
      </c>
      <c r="O58" s="55">
        <v>1.3390000000000001E-2</v>
      </c>
      <c r="P58" s="55">
        <v>6.7000000000000002E-4</v>
      </c>
      <c r="Q58" s="52">
        <v>453</v>
      </c>
      <c r="R58" s="52">
        <v>118.58</v>
      </c>
      <c r="S58" s="52">
        <v>281.60000000000002</v>
      </c>
      <c r="T58" s="52">
        <v>4.97</v>
      </c>
      <c r="U58" s="52">
        <v>300.39999999999998</v>
      </c>
      <c r="V58" s="52">
        <v>14.22</v>
      </c>
      <c r="W58" s="52">
        <v>268.89999999999998</v>
      </c>
      <c r="X58" s="52">
        <v>13.28</v>
      </c>
      <c r="Y58" s="54">
        <v>280.17040072600889</v>
      </c>
      <c r="Z58" s="52">
        <v>5.1260902688886274</v>
      </c>
    </row>
    <row r="59" spans="1:26" x14ac:dyDescent="0.25">
      <c r="A59" s="53">
        <v>27</v>
      </c>
      <c r="B59" s="52">
        <v>-2.3578860550695314E-3</v>
      </c>
      <c r="C59" s="52">
        <v>119.85811233198339</v>
      </c>
      <c r="D59" s="52">
        <v>2533.602377572272</v>
      </c>
      <c r="E59" s="51">
        <v>0.15187999999999999</v>
      </c>
      <c r="F59" s="54">
        <v>22.109219544550079</v>
      </c>
      <c r="G59" s="55">
        <v>0.38127771931790982</v>
      </c>
      <c r="H59" s="55">
        <v>5.0310000000000001E-2</v>
      </c>
      <c r="I59" s="55">
        <v>2.5200000000000001E-3</v>
      </c>
      <c r="J59" s="55">
        <v>0.31315999999999999</v>
      </c>
      <c r="K59" s="55">
        <v>1.5570000000000001E-2</v>
      </c>
      <c r="L59" s="55">
        <v>4.5229999999999999E-2</v>
      </c>
      <c r="M59" s="55">
        <v>7.7999999999999999E-4</v>
      </c>
      <c r="N59" s="51">
        <v>0.15186510035811174</v>
      </c>
      <c r="O59" s="55">
        <v>1.4760000000000001E-2</v>
      </c>
      <c r="P59" s="55">
        <v>6.9999999999999999E-4</v>
      </c>
      <c r="Q59" s="52">
        <v>209.1</v>
      </c>
      <c r="R59" s="52">
        <v>112.1</v>
      </c>
      <c r="S59" s="52">
        <v>285.2</v>
      </c>
      <c r="T59" s="52">
        <v>4.79</v>
      </c>
      <c r="U59" s="52">
        <v>276.60000000000002</v>
      </c>
      <c r="V59" s="52">
        <v>12.04</v>
      </c>
      <c r="W59" s="52">
        <v>296.10000000000002</v>
      </c>
      <c r="X59" s="52">
        <v>14</v>
      </c>
      <c r="Y59" s="54">
        <v>285.75989604285502</v>
      </c>
      <c r="Z59" s="52">
        <v>4.9383832921719959</v>
      </c>
    </row>
    <row r="60" spans="1:26" x14ac:dyDescent="0.25">
      <c r="A60" s="53">
        <v>28</v>
      </c>
      <c r="B60" s="52">
        <v>0.11308494573572783</v>
      </c>
      <c r="C60" s="52">
        <v>31.455606320791656</v>
      </c>
      <c r="D60" s="52">
        <v>677.90272872304604</v>
      </c>
      <c r="E60" s="51">
        <v>0.37641999999999998</v>
      </c>
      <c r="F60" s="54">
        <v>22.537750732476898</v>
      </c>
      <c r="G60" s="55">
        <v>0.411439668544203</v>
      </c>
      <c r="H60" s="55">
        <v>5.2769999999999997E-2</v>
      </c>
      <c r="I60" s="55">
        <v>3.0200000000000001E-3</v>
      </c>
      <c r="J60" s="55">
        <v>0.32223000000000002</v>
      </c>
      <c r="K60" s="55">
        <v>1.822E-2</v>
      </c>
      <c r="L60" s="55">
        <v>4.437E-2</v>
      </c>
      <c r="M60" s="55">
        <v>8.0999999999999996E-4</v>
      </c>
      <c r="N60" s="51">
        <v>0.12362278812275518</v>
      </c>
      <c r="O60" s="55">
        <v>1.302E-2</v>
      </c>
      <c r="P60" s="55">
        <v>6.6E-4</v>
      </c>
      <c r="Q60" s="52">
        <v>319</v>
      </c>
      <c r="R60" s="52">
        <v>124.66</v>
      </c>
      <c r="S60" s="52">
        <v>279.8</v>
      </c>
      <c r="T60" s="52">
        <v>5.01</v>
      </c>
      <c r="U60" s="52">
        <v>283.60000000000002</v>
      </c>
      <c r="V60" s="52">
        <v>13.99</v>
      </c>
      <c r="W60" s="52">
        <v>261.39999999999998</v>
      </c>
      <c r="X60" s="52">
        <v>13.23</v>
      </c>
      <c r="Y60" s="54">
        <v>279.55539088246064</v>
      </c>
      <c r="Z60" s="52">
        <v>5.1393506335893093</v>
      </c>
    </row>
    <row r="61" spans="1:26" x14ac:dyDescent="0.25">
      <c r="A61" s="53">
        <v>29</v>
      </c>
      <c r="B61" s="52">
        <v>1.645057743999006</v>
      </c>
      <c r="C61" s="52">
        <v>34.566537026871252</v>
      </c>
      <c r="D61" s="52">
        <v>739.03408558534625</v>
      </c>
      <c r="E61" s="51">
        <v>0.28447</v>
      </c>
      <c r="F61" s="54">
        <v>22.361359570661897</v>
      </c>
      <c r="G61" s="55">
        <v>0.41502523353419885</v>
      </c>
      <c r="H61" s="55">
        <v>5.602E-2</v>
      </c>
      <c r="I61" s="55">
        <v>3.2499999999999999E-3</v>
      </c>
      <c r="J61" s="55">
        <v>0.3448</v>
      </c>
      <c r="K61" s="55">
        <v>1.9769999999999999E-2</v>
      </c>
      <c r="L61" s="55">
        <v>4.4720000000000003E-2</v>
      </c>
      <c r="M61" s="55">
        <v>8.3000000000000001E-4</v>
      </c>
      <c r="N61" s="51">
        <v>0.1251338333654142</v>
      </c>
      <c r="O61" s="55">
        <v>1.3010000000000001E-2</v>
      </c>
      <c r="P61" s="55">
        <v>6.9999999999999999E-4</v>
      </c>
      <c r="Q61" s="52">
        <v>452.8</v>
      </c>
      <c r="R61" s="52">
        <v>124.18</v>
      </c>
      <c r="S61" s="52">
        <v>282</v>
      </c>
      <c r="T61" s="52">
        <v>5.12</v>
      </c>
      <c r="U61" s="52">
        <v>300.8</v>
      </c>
      <c r="V61" s="52">
        <v>14.92</v>
      </c>
      <c r="W61" s="52">
        <v>261.3</v>
      </c>
      <c r="X61" s="52">
        <v>13.99</v>
      </c>
      <c r="Y61" s="54">
        <v>280.60364739038334</v>
      </c>
      <c r="Z61" s="52">
        <v>5.2581929078290948</v>
      </c>
    </row>
    <row r="62" spans="1:26" x14ac:dyDescent="0.25">
      <c r="A62" s="53">
        <v>30</v>
      </c>
      <c r="B62" s="52">
        <v>-0.37273517047584065</v>
      </c>
      <c r="C62" s="52">
        <v>24.861606839351236</v>
      </c>
      <c r="D62" s="52">
        <v>530.15894530186802</v>
      </c>
      <c r="E62" s="51">
        <v>0.22905</v>
      </c>
      <c r="F62" s="54">
        <v>22.301516503122212</v>
      </c>
      <c r="G62" s="55">
        <v>0.42275399258817753</v>
      </c>
      <c r="H62" s="55">
        <v>5.4969999999999998E-2</v>
      </c>
      <c r="I62" s="55">
        <v>3.47E-3</v>
      </c>
      <c r="J62" s="55">
        <v>0.33918999999999999</v>
      </c>
      <c r="K62" s="55">
        <v>2.121E-2</v>
      </c>
      <c r="L62" s="55">
        <v>4.4839999999999998E-2</v>
      </c>
      <c r="M62" s="55">
        <v>8.4999999999999995E-4</v>
      </c>
      <c r="N62" s="51">
        <v>0.12008938947442502</v>
      </c>
      <c r="O62" s="55">
        <v>1.465E-2</v>
      </c>
      <c r="P62" s="55">
        <v>8.5999999999999998E-4</v>
      </c>
      <c r="Q62" s="52">
        <v>410.9</v>
      </c>
      <c r="R62" s="52">
        <v>135.52000000000001</v>
      </c>
      <c r="S62" s="52">
        <v>282.7</v>
      </c>
      <c r="T62" s="52">
        <v>5.22</v>
      </c>
      <c r="U62" s="52">
        <v>296.60000000000002</v>
      </c>
      <c r="V62" s="52">
        <v>16.079999999999998</v>
      </c>
      <c r="W62" s="52">
        <v>294</v>
      </c>
      <c r="X62" s="52">
        <v>17.059999999999999</v>
      </c>
      <c r="Y62" s="54">
        <v>281.71112723563022</v>
      </c>
      <c r="Z62" s="52">
        <v>5.4025098510349503</v>
      </c>
    </row>
    <row r="63" spans="1:26" x14ac:dyDescent="0.25">
      <c r="A63" s="53">
        <v>25</v>
      </c>
      <c r="B63" s="52">
        <v>31.699518407048277</v>
      </c>
      <c r="C63" s="52">
        <v>196.71074584190325</v>
      </c>
      <c r="D63" s="52">
        <v>613.55360176202271</v>
      </c>
      <c r="E63" s="51">
        <v>0.29661999999999999</v>
      </c>
      <c r="F63" s="54">
        <v>20.197939810139367</v>
      </c>
      <c r="G63" s="55">
        <v>0.20805795401274649</v>
      </c>
      <c r="H63" s="55">
        <v>5.2069999999999998E-2</v>
      </c>
      <c r="I63" s="55">
        <v>1.1199999999999999E-3</v>
      </c>
      <c r="J63" s="55">
        <v>0.35493000000000002</v>
      </c>
      <c r="K63" s="55">
        <v>7.0600000000000003E-3</v>
      </c>
      <c r="L63" s="55">
        <v>4.9509999999999998E-2</v>
      </c>
      <c r="M63" s="55">
        <v>5.1000000000000004E-4</v>
      </c>
      <c r="N63" s="51">
        <v>0.51786344705021392</v>
      </c>
      <c r="O63" s="55">
        <v>1.4919999999999999E-2</v>
      </c>
      <c r="P63" s="55">
        <v>3.3E-4</v>
      </c>
      <c r="Q63" s="52">
        <v>288.39999999999998</v>
      </c>
      <c r="R63" s="52">
        <v>48.52</v>
      </c>
      <c r="S63" s="52">
        <v>311.5</v>
      </c>
      <c r="T63" s="52">
        <v>3.13</v>
      </c>
      <c r="U63" s="52">
        <v>308.39999999999998</v>
      </c>
      <c r="V63" s="52">
        <v>5.29</v>
      </c>
      <c r="W63" s="52">
        <v>299.39999999999998</v>
      </c>
      <c r="X63" s="52">
        <v>6.56</v>
      </c>
      <c r="Y63" s="54">
        <v>311.71424877065772</v>
      </c>
      <c r="Z63" s="52">
        <v>3.1909835885861706</v>
      </c>
    </row>
    <row r="64" spans="1:26" x14ac:dyDescent="0.25">
      <c r="A64" s="53">
        <v>26</v>
      </c>
      <c r="B64" s="52">
        <v>45.952444273077944</v>
      </c>
      <c r="C64" s="52">
        <v>221.37145483931172</v>
      </c>
      <c r="D64" s="52">
        <v>897.89218196254342</v>
      </c>
      <c r="E64" s="51">
        <v>0.22763</v>
      </c>
      <c r="F64" s="54">
        <v>20.433183489987741</v>
      </c>
      <c r="G64" s="55">
        <v>0.20875749376775382</v>
      </c>
      <c r="H64" s="55">
        <v>5.2789999999999997E-2</v>
      </c>
      <c r="I64" s="55">
        <v>1.08E-3</v>
      </c>
      <c r="J64" s="55">
        <v>0.35572999999999999</v>
      </c>
      <c r="K64" s="55">
        <v>6.6899999999999998E-3</v>
      </c>
      <c r="L64" s="55">
        <v>4.8939999999999997E-2</v>
      </c>
      <c r="M64" s="55">
        <v>5.0000000000000001E-4</v>
      </c>
      <c r="N64" s="51">
        <v>0.54325084924464428</v>
      </c>
      <c r="O64" s="55">
        <v>1.567E-2</v>
      </c>
      <c r="P64" s="55">
        <v>3.4000000000000002E-4</v>
      </c>
      <c r="Q64" s="52">
        <v>319.89999999999998</v>
      </c>
      <c r="R64" s="52">
        <v>45.84</v>
      </c>
      <c r="S64" s="52">
        <v>308</v>
      </c>
      <c r="T64" s="52">
        <v>3.05</v>
      </c>
      <c r="U64" s="52">
        <v>309</v>
      </c>
      <c r="V64" s="52">
        <v>5.01</v>
      </c>
      <c r="W64" s="52">
        <v>314.39999999999998</v>
      </c>
      <c r="X64" s="52">
        <v>6.77</v>
      </c>
      <c r="Y64" s="54">
        <v>307.90768586688529</v>
      </c>
      <c r="Z64" s="52">
        <v>3.1252589538186157</v>
      </c>
    </row>
    <row r="65" spans="1:26" x14ac:dyDescent="0.25">
      <c r="A65" s="53">
        <v>27</v>
      </c>
      <c r="B65" s="52">
        <v>19.093360158352287</v>
      </c>
      <c r="C65" s="52">
        <v>70.930295393712001</v>
      </c>
      <c r="D65" s="52">
        <v>374.0654205708891</v>
      </c>
      <c r="E65" s="51">
        <v>0.17469999999999999</v>
      </c>
      <c r="F65" s="54">
        <v>20.529665366454527</v>
      </c>
      <c r="G65" s="55">
        <v>0.22337759483105932</v>
      </c>
      <c r="H65" s="55">
        <v>5.2220000000000003E-2</v>
      </c>
      <c r="I65" s="55">
        <v>1.2600000000000001E-3</v>
      </c>
      <c r="J65" s="55">
        <v>0.35020000000000001</v>
      </c>
      <c r="K65" s="55">
        <v>7.8600000000000007E-3</v>
      </c>
      <c r="L65" s="55">
        <v>4.8710000000000003E-2</v>
      </c>
      <c r="M65" s="55">
        <v>5.2999999999999998E-4</v>
      </c>
      <c r="N65" s="51">
        <v>0.48478741348678855</v>
      </c>
      <c r="O65" s="55">
        <v>1.617E-2</v>
      </c>
      <c r="P65" s="55">
        <v>4.4999999999999999E-4</v>
      </c>
      <c r="Q65" s="52">
        <v>295.10000000000002</v>
      </c>
      <c r="R65" s="52">
        <v>54.09</v>
      </c>
      <c r="S65" s="52">
        <v>306.60000000000002</v>
      </c>
      <c r="T65" s="52">
        <v>3.28</v>
      </c>
      <c r="U65" s="52">
        <v>304.89999999999998</v>
      </c>
      <c r="V65" s="52">
        <v>5.91</v>
      </c>
      <c r="W65" s="52">
        <v>324.10000000000002</v>
      </c>
      <c r="X65" s="52">
        <v>9.0399999999999991</v>
      </c>
      <c r="Y65" s="54">
        <v>306.69649970096356</v>
      </c>
      <c r="Z65" s="52">
        <v>3.3211014594141197</v>
      </c>
    </row>
    <row r="66" spans="1:26" x14ac:dyDescent="0.25">
      <c r="A66" s="53">
        <v>28</v>
      </c>
      <c r="B66" s="52">
        <v>27.503498092701967</v>
      </c>
      <c r="C66" s="52">
        <v>89.178918472230336</v>
      </c>
      <c r="D66" s="52">
        <v>532.24542670581673</v>
      </c>
      <c r="E66" s="51">
        <v>0.15404000000000001</v>
      </c>
      <c r="F66" s="54">
        <v>20.3210729526519</v>
      </c>
      <c r="G66" s="55">
        <v>0.21060246303297034</v>
      </c>
      <c r="H66" s="55">
        <v>5.953E-2</v>
      </c>
      <c r="I66" s="55">
        <v>1.25E-3</v>
      </c>
      <c r="J66" s="55">
        <v>0.40327000000000002</v>
      </c>
      <c r="K66" s="55">
        <v>7.8100000000000001E-3</v>
      </c>
      <c r="L66" s="55">
        <v>4.9209999999999997E-2</v>
      </c>
      <c r="M66" s="55">
        <v>5.1000000000000004E-4</v>
      </c>
      <c r="N66" s="51">
        <v>0.5351329495139725</v>
      </c>
      <c r="O66" s="55">
        <v>1.9709999999999998E-2</v>
      </c>
      <c r="P66" s="55">
        <v>4.6999999999999999E-4</v>
      </c>
      <c r="Q66" s="52">
        <v>586.4</v>
      </c>
      <c r="R66" s="52">
        <v>45.04</v>
      </c>
      <c r="S66" s="52">
        <v>309.60000000000002</v>
      </c>
      <c r="T66" s="52">
        <v>3.14</v>
      </c>
      <c r="U66" s="52">
        <v>344</v>
      </c>
      <c r="V66" s="52">
        <v>5.65</v>
      </c>
      <c r="W66" s="52">
        <v>394.5</v>
      </c>
      <c r="X66" s="52">
        <v>9.2200000000000006</v>
      </c>
      <c r="Y66" s="54">
        <v>307.02289569028358</v>
      </c>
      <c r="Z66" s="52">
        <v>3.1699735710814791</v>
      </c>
    </row>
    <row r="67" spans="1:26" x14ac:dyDescent="0.25">
      <c r="A67" s="53">
        <v>29</v>
      </c>
      <c r="B67" s="52">
        <v>65.929745837505777</v>
      </c>
      <c r="C67" s="52">
        <v>156.36434320685211</v>
      </c>
      <c r="D67" s="52">
        <v>1290.5893388562963</v>
      </c>
      <c r="E67" s="51">
        <v>0.11115</v>
      </c>
      <c r="F67" s="54">
        <v>20.601565718994642</v>
      </c>
      <c r="G67" s="55">
        <v>0.21221225503702765</v>
      </c>
      <c r="H67" s="55">
        <v>5.0650000000000001E-2</v>
      </c>
      <c r="I67" s="55">
        <v>1.06E-3</v>
      </c>
      <c r="J67" s="55">
        <v>0.33850999999999998</v>
      </c>
      <c r="K67" s="55">
        <v>6.5100000000000002E-3</v>
      </c>
      <c r="L67" s="55">
        <v>4.854E-2</v>
      </c>
      <c r="M67" s="55">
        <v>5.0000000000000001E-4</v>
      </c>
      <c r="N67" s="51">
        <v>0.53562488567871558</v>
      </c>
      <c r="O67" s="55">
        <v>1.5679999999999999E-2</v>
      </c>
      <c r="P67" s="55">
        <v>3.8999999999999999E-4</v>
      </c>
      <c r="Q67" s="52">
        <v>225.1</v>
      </c>
      <c r="R67" s="52">
        <v>47.54</v>
      </c>
      <c r="S67" s="52">
        <v>305.5</v>
      </c>
      <c r="T67" s="52">
        <v>3.07</v>
      </c>
      <c r="U67" s="52">
        <v>296</v>
      </c>
      <c r="V67" s="52">
        <v>4.9400000000000004</v>
      </c>
      <c r="W67" s="52">
        <v>314.60000000000002</v>
      </c>
      <c r="X67" s="52">
        <v>7.77</v>
      </c>
      <c r="Y67" s="54">
        <v>306.23012080822963</v>
      </c>
      <c r="Z67" s="52">
        <v>3.132560506377124</v>
      </c>
    </row>
    <row r="68" spans="1:26" x14ac:dyDescent="0.25">
      <c r="A68" s="57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1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2"/>
    </row>
    <row r="69" spans="1:26" x14ac:dyDescent="0.25">
      <c r="A69" s="48" t="s">
        <v>178</v>
      </c>
      <c r="B69" s="49" t="s">
        <v>179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1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2"/>
    </row>
    <row r="70" spans="1:26" x14ac:dyDescent="0.25">
      <c r="A70" s="57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1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2"/>
    </row>
    <row r="71" spans="1:26" x14ac:dyDescent="0.25">
      <c r="A71" s="53">
        <v>1</v>
      </c>
      <c r="B71" s="52">
        <v>-0.67630609583284051</v>
      </c>
      <c r="C71" s="52">
        <v>55.254022465853723</v>
      </c>
      <c r="D71" s="52">
        <v>1190.7770684479747</v>
      </c>
      <c r="E71" s="51">
        <v>0.16841</v>
      </c>
      <c r="F71" s="54">
        <v>22.542831379621283</v>
      </c>
      <c r="G71" s="55">
        <v>0.33539830276262511</v>
      </c>
      <c r="H71" s="55">
        <v>5.1700000000000003E-2</v>
      </c>
      <c r="I71" s="55">
        <v>1.9300000000000001E-3</v>
      </c>
      <c r="J71" s="55">
        <v>0.31563000000000002</v>
      </c>
      <c r="K71" s="55">
        <v>1.1730000000000001E-2</v>
      </c>
      <c r="L71" s="55">
        <v>4.4359999999999997E-2</v>
      </c>
      <c r="M71" s="55">
        <v>6.6E-4</v>
      </c>
      <c r="N71" s="51">
        <v>0.18892295245046156</v>
      </c>
      <c r="O71" s="55">
        <v>1.405E-2</v>
      </c>
      <c r="P71" s="55">
        <v>5.2999999999999998E-4</v>
      </c>
      <c r="Q71" s="52">
        <v>272.2</v>
      </c>
      <c r="R71" s="52">
        <v>83.3</v>
      </c>
      <c r="S71" s="52">
        <v>279.8</v>
      </c>
      <c r="T71" s="52">
        <v>4.09</v>
      </c>
      <c r="U71" s="52">
        <v>278.5</v>
      </c>
      <c r="V71" s="52">
        <v>9.06</v>
      </c>
      <c r="W71" s="52">
        <v>282</v>
      </c>
      <c r="X71" s="52">
        <v>10.48</v>
      </c>
      <c r="Y71" s="54">
        <v>279.86124822223763</v>
      </c>
      <c r="Z71" s="52">
        <v>4.1598239332296263</v>
      </c>
    </row>
    <row r="72" spans="1:26" x14ac:dyDescent="0.25">
      <c r="A72" s="53">
        <v>2</v>
      </c>
      <c r="B72" s="52">
        <v>0.47349401401061514</v>
      </c>
      <c r="C72" s="52">
        <v>59.270655120528673</v>
      </c>
      <c r="D72" s="52">
        <v>1271.0972183929159</v>
      </c>
      <c r="E72" s="51">
        <v>0.16982</v>
      </c>
      <c r="F72" s="54">
        <v>22.431583669807086</v>
      </c>
      <c r="G72" s="55">
        <v>0.33712788377682251</v>
      </c>
      <c r="H72" s="55">
        <v>5.1720000000000002E-2</v>
      </c>
      <c r="I72" s="55">
        <v>1.92E-3</v>
      </c>
      <c r="J72" s="55">
        <v>0.31719999999999998</v>
      </c>
      <c r="K72" s="55">
        <v>1.174E-2</v>
      </c>
      <c r="L72" s="55">
        <v>4.4580000000000002E-2</v>
      </c>
      <c r="M72" s="55">
        <v>6.7000000000000002E-4</v>
      </c>
      <c r="N72" s="51">
        <v>0.19559636316173351</v>
      </c>
      <c r="O72" s="55">
        <v>1.451E-2</v>
      </c>
      <c r="P72" s="55">
        <v>5.2999999999999998E-4</v>
      </c>
      <c r="Q72" s="52">
        <v>273.2</v>
      </c>
      <c r="R72" s="52">
        <v>82.91</v>
      </c>
      <c r="S72" s="52">
        <v>281.10000000000002</v>
      </c>
      <c r="T72" s="52">
        <v>4.1100000000000003</v>
      </c>
      <c r="U72" s="52">
        <v>279.7</v>
      </c>
      <c r="V72" s="52">
        <v>9.0500000000000007</v>
      </c>
      <c r="W72" s="52">
        <v>291.10000000000002</v>
      </c>
      <c r="X72" s="52">
        <v>10.61</v>
      </c>
      <c r="Y72" s="54">
        <v>281.22307869998127</v>
      </c>
      <c r="Z72" s="52">
        <v>4.2205704709110083</v>
      </c>
    </row>
    <row r="73" spans="1:26" x14ac:dyDescent="0.25">
      <c r="A73" s="53">
        <v>3</v>
      </c>
      <c r="B73" s="52">
        <v>-1.4979494350703837</v>
      </c>
      <c r="C73" s="52">
        <v>58.89696375810945</v>
      </c>
      <c r="D73" s="52">
        <v>1261.3557675500865</v>
      </c>
      <c r="E73" s="51">
        <v>0.17882000000000001</v>
      </c>
      <c r="F73" s="54">
        <v>22.406453058480842</v>
      </c>
      <c r="G73" s="55">
        <v>0.34641390567671476</v>
      </c>
      <c r="H73" s="55">
        <v>5.4339999999999999E-2</v>
      </c>
      <c r="I73" s="55">
        <v>2.5200000000000001E-3</v>
      </c>
      <c r="J73" s="55">
        <v>0.33361000000000002</v>
      </c>
      <c r="K73" s="55">
        <v>1.5350000000000001E-2</v>
      </c>
      <c r="L73" s="55">
        <v>4.4630000000000003E-2</v>
      </c>
      <c r="M73" s="55">
        <v>6.8999999999999997E-4</v>
      </c>
      <c r="N73" s="51">
        <v>0.14444200676406399</v>
      </c>
      <c r="O73" s="55">
        <v>1.512E-2</v>
      </c>
      <c r="P73" s="55">
        <v>5.9999999999999995E-4</v>
      </c>
      <c r="Q73" s="52">
        <v>385.2</v>
      </c>
      <c r="R73" s="52">
        <v>100.21</v>
      </c>
      <c r="S73" s="52">
        <v>281.5</v>
      </c>
      <c r="T73" s="52">
        <v>4.25</v>
      </c>
      <c r="U73" s="52">
        <v>292.3</v>
      </c>
      <c r="V73" s="52">
        <v>11.69</v>
      </c>
      <c r="W73" s="52">
        <v>303.2</v>
      </c>
      <c r="X73" s="52">
        <v>12.03</v>
      </c>
      <c r="Y73" s="54">
        <v>280.62785891690993</v>
      </c>
      <c r="Z73" s="52">
        <v>4.3666537831821097</v>
      </c>
    </row>
    <row r="74" spans="1:26" x14ac:dyDescent="0.25">
      <c r="A74" s="53">
        <v>4</v>
      </c>
      <c r="B74" s="52">
        <v>1.9886113653641431</v>
      </c>
      <c r="C74" s="52">
        <v>128.11635833213521</v>
      </c>
      <c r="D74" s="52">
        <v>2696.9447355776169</v>
      </c>
      <c r="E74" s="51">
        <v>0.86294000000000004</v>
      </c>
      <c r="F74" s="54">
        <v>22.026431718061673</v>
      </c>
      <c r="G74" s="55">
        <v>0.32020803819208599</v>
      </c>
      <c r="H74" s="55">
        <v>6.8559999999999996E-2</v>
      </c>
      <c r="I74" s="55">
        <v>2.4299999999999999E-3</v>
      </c>
      <c r="J74" s="55">
        <v>0.42803000000000002</v>
      </c>
      <c r="K74" s="55">
        <v>1.5140000000000001E-2</v>
      </c>
      <c r="L74" s="55">
        <v>4.5400000000000003E-2</v>
      </c>
      <c r="M74" s="55">
        <v>6.6E-4</v>
      </c>
      <c r="N74" s="51">
        <v>0.20053589990693474</v>
      </c>
      <c r="O74" s="55">
        <v>1.308E-2</v>
      </c>
      <c r="P74" s="55">
        <v>4.0000000000000002E-4</v>
      </c>
      <c r="Q74" s="52">
        <v>885.4</v>
      </c>
      <c r="R74" s="52">
        <v>71.599999999999994</v>
      </c>
      <c r="S74" s="52">
        <v>286.2</v>
      </c>
      <c r="T74" s="52">
        <v>4.09</v>
      </c>
      <c r="U74" s="52">
        <v>361.8</v>
      </c>
      <c r="V74" s="52">
        <v>10.77</v>
      </c>
      <c r="W74" s="52">
        <v>262.60000000000002</v>
      </c>
      <c r="X74" s="52">
        <v>8.0500000000000007</v>
      </c>
      <c r="Y74" s="54">
        <v>280.40098742014374</v>
      </c>
      <c r="Z74" s="52">
        <v>4.1099532643035568</v>
      </c>
    </row>
    <row r="75" spans="1:26" x14ac:dyDescent="0.25">
      <c r="A75" s="53">
        <v>5</v>
      </c>
      <c r="B75" s="52">
        <v>0.74309542509761151</v>
      </c>
      <c r="C75" s="52">
        <v>143.22707403043665</v>
      </c>
      <c r="D75" s="52">
        <v>3149.1668102084172</v>
      </c>
      <c r="E75" s="51">
        <v>1.5548</v>
      </c>
      <c r="F75" s="54">
        <v>23.00966405890474</v>
      </c>
      <c r="G75" s="55">
        <v>0.33884456966633764</v>
      </c>
      <c r="H75" s="55">
        <v>5.5800000000000002E-2</v>
      </c>
      <c r="I75" s="55">
        <v>1.98E-3</v>
      </c>
      <c r="J75" s="55">
        <v>0.33344000000000001</v>
      </c>
      <c r="K75" s="55">
        <v>1.18E-2</v>
      </c>
      <c r="L75" s="55">
        <v>4.3459999999999999E-2</v>
      </c>
      <c r="M75" s="55">
        <v>6.4000000000000005E-4</v>
      </c>
      <c r="N75" s="51">
        <v>0.20159046890309648</v>
      </c>
      <c r="O75" s="55">
        <v>9.1199999999999996E-3</v>
      </c>
      <c r="P75" s="55">
        <v>2.9E-4</v>
      </c>
      <c r="Q75" s="52">
        <v>444.2</v>
      </c>
      <c r="R75" s="52">
        <v>77.22</v>
      </c>
      <c r="S75" s="52">
        <v>274.3</v>
      </c>
      <c r="T75" s="52">
        <v>3.95</v>
      </c>
      <c r="U75" s="52">
        <v>292.2</v>
      </c>
      <c r="V75" s="52">
        <v>8.99</v>
      </c>
      <c r="W75" s="52">
        <v>183.5</v>
      </c>
      <c r="X75" s="52">
        <v>5.71</v>
      </c>
      <c r="Y75" s="54">
        <v>272.87704682418126</v>
      </c>
      <c r="Z75" s="52">
        <v>4.0202399147607615</v>
      </c>
    </row>
    <row r="76" spans="1:26" x14ac:dyDescent="0.25">
      <c r="A76" s="53">
        <v>6</v>
      </c>
      <c r="B76" s="52">
        <v>0.60084587825287816</v>
      </c>
      <c r="C76" s="52">
        <v>120.92139893426518</v>
      </c>
      <c r="D76" s="52">
        <v>2613.1646669537654</v>
      </c>
      <c r="E76" s="51">
        <v>0.27057999999999999</v>
      </c>
      <c r="F76" s="54">
        <v>22.624434389140269</v>
      </c>
      <c r="G76" s="55">
        <v>0.34294957105710361</v>
      </c>
      <c r="H76" s="55">
        <v>5.5649999999999998E-2</v>
      </c>
      <c r="I76" s="55">
        <v>2.2100000000000002E-3</v>
      </c>
      <c r="J76" s="55">
        <v>0.33785999999999999</v>
      </c>
      <c r="K76" s="55">
        <v>1.3310000000000001E-2</v>
      </c>
      <c r="L76" s="55">
        <v>4.4200000000000003E-2</v>
      </c>
      <c r="M76" s="55">
        <v>6.7000000000000002E-4</v>
      </c>
      <c r="N76" s="51">
        <v>0.17136131661428897</v>
      </c>
      <c r="O76" s="55">
        <v>1.255E-2</v>
      </c>
      <c r="P76" s="55">
        <v>4.6000000000000001E-4</v>
      </c>
      <c r="Q76" s="52">
        <v>438.2</v>
      </c>
      <c r="R76" s="52">
        <v>86.13</v>
      </c>
      <c r="S76" s="52">
        <v>278.8</v>
      </c>
      <c r="T76" s="52">
        <v>4.1500000000000004</v>
      </c>
      <c r="U76" s="52">
        <v>295.5</v>
      </c>
      <c r="V76" s="52">
        <v>10.1</v>
      </c>
      <c r="W76" s="52">
        <v>252.2</v>
      </c>
      <c r="X76" s="52">
        <v>9.1</v>
      </c>
      <c r="Y76" s="54">
        <v>277.5117739515494</v>
      </c>
      <c r="Z76" s="52">
        <v>4.2177413252636056</v>
      </c>
    </row>
    <row r="77" spans="1:26" x14ac:dyDescent="0.25">
      <c r="A77" s="53">
        <v>7</v>
      </c>
      <c r="B77" s="52">
        <v>0.24681375325880692</v>
      </c>
      <c r="C77" s="52">
        <v>243.76319166770631</v>
      </c>
      <c r="D77" s="52">
        <v>5285.530531344979</v>
      </c>
      <c r="E77" s="51">
        <v>0.15729000000000001</v>
      </c>
      <c r="F77" s="54">
        <v>22.701475595913735</v>
      </c>
      <c r="G77" s="55">
        <v>0.34013561619303212</v>
      </c>
      <c r="H77" s="55">
        <v>5.3469999999999997E-2</v>
      </c>
      <c r="I77" s="55">
        <v>2.0200000000000001E-3</v>
      </c>
      <c r="J77" s="55">
        <v>0.32341999999999999</v>
      </c>
      <c r="K77" s="55">
        <v>1.2109999999999999E-2</v>
      </c>
      <c r="L77" s="55">
        <v>4.4049999999999999E-2</v>
      </c>
      <c r="M77" s="55">
        <v>6.6E-4</v>
      </c>
      <c r="N77" s="51">
        <v>0.17764079968824797</v>
      </c>
      <c r="O77" s="55">
        <v>1.414E-2</v>
      </c>
      <c r="P77" s="55">
        <v>5.0000000000000001E-4</v>
      </c>
      <c r="Q77" s="52">
        <v>348.7</v>
      </c>
      <c r="R77" s="52">
        <v>82.98</v>
      </c>
      <c r="S77" s="52">
        <v>277.89999999999998</v>
      </c>
      <c r="T77" s="52">
        <v>4.08</v>
      </c>
      <c r="U77" s="52">
        <v>284.5</v>
      </c>
      <c r="V77" s="52">
        <v>9.2899999999999991</v>
      </c>
      <c r="W77" s="52">
        <v>283.89999999999998</v>
      </c>
      <c r="X77" s="52">
        <v>10.050000000000001</v>
      </c>
      <c r="Y77" s="54">
        <v>277.32757407172937</v>
      </c>
      <c r="Z77" s="52">
        <v>4.1561558186418397</v>
      </c>
    </row>
    <row r="78" spans="1:26" x14ac:dyDescent="0.25">
      <c r="A78" s="53">
        <v>8</v>
      </c>
      <c r="B78" s="52">
        <v>1.2667615861637413</v>
      </c>
      <c r="C78" s="52">
        <v>240.17211296158979</v>
      </c>
      <c r="D78" s="52">
        <v>5277.8455797423985</v>
      </c>
      <c r="E78" s="51">
        <v>1.13791</v>
      </c>
      <c r="F78" s="54">
        <v>23.00966405890474</v>
      </c>
      <c r="G78" s="55">
        <v>0.34943346246841067</v>
      </c>
      <c r="H78" s="55">
        <v>5.5640000000000002E-2</v>
      </c>
      <c r="I78" s="55">
        <v>2.1800000000000001E-3</v>
      </c>
      <c r="J78" s="55">
        <v>0.33195000000000002</v>
      </c>
      <c r="K78" s="55">
        <v>1.2880000000000001E-2</v>
      </c>
      <c r="L78" s="55">
        <v>4.3459999999999999E-2</v>
      </c>
      <c r="M78" s="55">
        <v>6.6E-4</v>
      </c>
      <c r="N78" s="51">
        <v>0.17058909950996143</v>
      </c>
      <c r="O78" s="55">
        <v>1.341E-2</v>
      </c>
      <c r="P78" s="55">
        <v>4.8000000000000001E-4</v>
      </c>
      <c r="Q78" s="52">
        <v>437.7</v>
      </c>
      <c r="R78" s="52">
        <v>85.03</v>
      </c>
      <c r="S78" s="52">
        <v>274.2</v>
      </c>
      <c r="T78" s="52">
        <v>4.09</v>
      </c>
      <c r="U78" s="52">
        <v>291.10000000000002</v>
      </c>
      <c r="V78" s="52">
        <v>9.82</v>
      </c>
      <c r="W78" s="52">
        <v>269.3</v>
      </c>
      <c r="X78" s="52">
        <v>9.5</v>
      </c>
      <c r="Y78" s="54">
        <v>272.93099978015846</v>
      </c>
      <c r="Z78" s="52">
        <v>4.1546524883485789</v>
      </c>
    </row>
    <row r="79" spans="1:26" x14ac:dyDescent="0.25">
      <c r="A79" s="53">
        <v>9</v>
      </c>
      <c r="B79" s="52">
        <v>-4.8373929901882586E-2</v>
      </c>
      <c r="C79" s="52">
        <v>267.60771560611352</v>
      </c>
      <c r="D79" s="52">
        <v>5867.6653642960982</v>
      </c>
      <c r="E79" s="51">
        <v>1.5474699999999999</v>
      </c>
      <c r="F79" s="54">
        <v>22.962112514351322</v>
      </c>
      <c r="G79" s="55">
        <v>0.3479906833403415</v>
      </c>
      <c r="H79" s="55">
        <v>5.3379999999999997E-2</v>
      </c>
      <c r="I79" s="55">
        <v>2.1099999999999999E-3</v>
      </c>
      <c r="J79" s="55">
        <v>0.31906000000000001</v>
      </c>
      <c r="K79" s="55">
        <v>1.248E-2</v>
      </c>
      <c r="L79" s="55">
        <v>4.3549999999999998E-2</v>
      </c>
      <c r="M79" s="55">
        <v>6.6E-4</v>
      </c>
      <c r="N79" s="51">
        <v>0.16632757350898814</v>
      </c>
      <c r="O79" s="55">
        <v>1.231E-2</v>
      </c>
      <c r="P79" s="55">
        <v>4.4999999999999999E-4</v>
      </c>
      <c r="Q79" s="52">
        <v>344.8</v>
      </c>
      <c r="R79" s="52">
        <v>86.79</v>
      </c>
      <c r="S79" s="52">
        <v>274.8</v>
      </c>
      <c r="T79" s="52">
        <v>4.0999999999999996</v>
      </c>
      <c r="U79" s="52">
        <v>281.2</v>
      </c>
      <c r="V79" s="52">
        <v>9.61</v>
      </c>
      <c r="W79" s="52">
        <v>247.3</v>
      </c>
      <c r="X79" s="52">
        <v>8.9</v>
      </c>
      <c r="Y79" s="54">
        <v>274.25244397037375</v>
      </c>
      <c r="Z79" s="52">
        <v>4.1616678885733736</v>
      </c>
    </row>
    <row r="80" spans="1:26" x14ac:dyDescent="0.25">
      <c r="A80" s="53">
        <v>10</v>
      </c>
      <c r="B80" s="52">
        <v>0.66205416939480433</v>
      </c>
      <c r="C80" s="52">
        <v>194.98542870884248</v>
      </c>
      <c r="D80" s="52">
        <v>4124.9407683130057</v>
      </c>
      <c r="E80" s="51">
        <v>0.15623999999999999</v>
      </c>
      <c r="F80" s="54">
        <v>22.158209616662973</v>
      </c>
      <c r="G80" s="55">
        <v>0.3436903773911828</v>
      </c>
      <c r="H80" s="55">
        <v>5.1049999999999998E-2</v>
      </c>
      <c r="I80" s="55">
        <v>2.0799999999999998E-3</v>
      </c>
      <c r="J80" s="55">
        <v>0.31613000000000002</v>
      </c>
      <c r="K80" s="55">
        <v>1.2760000000000001E-2</v>
      </c>
      <c r="L80" s="55">
        <v>4.5130000000000003E-2</v>
      </c>
      <c r="M80" s="55">
        <v>6.9999999999999999E-4</v>
      </c>
      <c r="N80" s="51">
        <v>0.16744569489764516</v>
      </c>
      <c r="O80" s="55">
        <v>1.427E-2</v>
      </c>
      <c r="P80" s="55">
        <v>5.5000000000000003E-4</v>
      </c>
      <c r="Q80" s="52">
        <v>242.9</v>
      </c>
      <c r="R80" s="52">
        <v>91.4</v>
      </c>
      <c r="S80" s="52">
        <v>284.60000000000002</v>
      </c>
      <c r="T80" s="52">
        <v>4.3</v>
      </c>
      <c r="U80" s="52">
        <v>278.89999999999998</v>
      </c>
      <c r="V80" s="52">
        <v>9.84</v>
      </c>
      <c r="W80" s="52">
        <v>286.39999999999998</v>
      </c>
      <c r="X80" s="52">
        <v>10.94</v>
      </c>
      <c r="Y80" s="54">
        <v>284.87832072399556</v>
      </c>
      <c r="Z80" s="52">
        <v>4.4171110294628981</v>
      </c>
    </row>
    <row r="81" spans="1:26" x14ac:dyDescent="0.25">
      <c r="A81" s="53">
        <v>11</v>
      </c>
      <c r="B81" s="52">
        <v>-0.28714493866764917</v>
      </c>
      <c r="C81" s="52">
        <v>51.205791416756028</v>
      </c>
      <c r="D81" s="52">
        <v>1071.2233313549882</v>
      </c>
      <c r="E81" s="51">
        <v>0.24013000000000001</v>
      </c>
      <c r="F81" s="54">
        <v>21.920210434020166</v>
      </c>
      <c r="G81" s="55">
        <v>0.36998163161322944</v>
      </c>
      <c r="H81" s="55">
        <v>5.1920000000000001E-2</v>
      </c>
      <c r="I81" s="55">
        <v>2.6199999999999999E-3</v>
      </c>
      <c r="J81" s="55">
        <v>0.32469999999999999</v>
      </c>
      <c r="K81" s="55">
        <v>1.61E-2</v>
      </c>
      <c r="L81" s="55">
        <v>4.5620000000000001E-2</v>
      </c>
      <c r="M81" s="55">
        <v>7.6999999999999996E-4</v>
      </c>
      <c r="N81" s="51">
        <v>0.11772061441687096</v>
      </c>
      <c r="O81" s="55">
        <v>1.4E-2</v>
      </c>
      <c r="P81" s="55">
        <v>6.6E-4</v>
      </c>
      <c r="Q81" s="52">
        <v>281.89999999999998</v>
      </c>
      <c r="R81" s="52">
        <v>111.52</v>
      </c>
      <c r="S81" s="52">
        <v>287.60000000000002</v>
      </c>
      <c r="T81" s="52">
        <v>4.75</v>
      </c>
      <c r="U81" s="52">
        <v>285.5</v>
      </c>
      <c r="V81" s="52">
        <v>12.34</v>
      </c>
      <c r="W81" s="52">
        <v>281</v>
      </c>
      <c r="X81" s="52">
        <v>13.16</v>
      </c>
      <c r="Y81" s="54">
        <v>287.62032773841145</v>
      </c>
      <c r="Z81" s="52">
        <v>4.8747354509982035</v>
      </c>
    </row>
    <row r="82" spans="1:26" x14ac:dyDescent="0.25">
      <c r="A82" s="53">
        <v>12</v>
      </c>
      <c r="B82" s="52">
        <v>0.86316646842555556</v>
      </c>
      <c r="C82" s="52">
        <v>235.35121029065169</v>
      </c>
      <c r="D82" s="52">
        <v>882.16086772712129</v>
      </c>
      <c r="E82" s="51">
        <v>0.39537</v>
      </c>
      <c r="F82" s="54">
        <v>3.9280383376541761</v>
      </c>
      <c r="G82" s="55">
        <v>6.4032363505636083E-2</v>
      </c>
      <c r="H82" s="55">
        <v>0.10593</v>
      </c>
      <c r="I82" s="55">
        <v>4.8500000000000001E-3</v>
      </c>
      <c r="J82" s="55">
        <v>3.6961499999999998</v>
      </c>
      <c r="K82" s="55">
        <v>0.16649</v>
      </c>
      <c r="L82" s="55">
        <v>0.25457999999999997</v>
      </c>
      <c r="M82" s="55">
        <v>4.15E-3</v>
      </c>
      <c r="N82" s="51">
        <v>0.13513180994110766</v>
      </c>
      <c r="O82" s="55">
        <v>7.9680000000000001E-2</v>
      </c>
      <c r="P82" s="55">
        <v>3.3999999999999998E-3</v>
      </c>
      <c r="Q82" s="52">
        <v>1730.5</v>
      </c>
      <c r="R82" s="52">
        <v>81.790000000000006</v>
      </c>
      <c r="S82" s="52">
        <v>1462</v>
      </c>
      <c r="T82" s="52">
        <v>21.34</v>
      </c>
      <c r="U82" s="52">
        <v>1570.5</v>
      </c>
      <c r="V82" s="52">
        <v>36</v>
      </c>
      <c r="W82" s="52">
        <v>1549.6</v>
      </c>
      <c r="X82" s="52">
        <v>63.64</v>
      </c>
      <c r="Y82" s="54">
        <v>1438.6938963164921</v>
      </c>
      <c r="Z82" s="52">
        <v>24.002509934150339</v>
      </c>
    </row>
    <row r="83" spans="1:26" x14ac:dyDescent="0.25">
      <c r="A83" s="53">
        <v>13</v>
      </c>
      <c r="B83" s="52">
        <v>-0.73209760123160139</v>
      </c>
      <c r="C83" s="52">
        <v>88.649901188740415</v>
      </c>
      <c r="D83" s="52">
        <v>1873.6515415077604</v>
      </c>
      <c r="E83" s="51">
        <v>0.27897</v>
      </c>
      <c r="F83" s="54">
        <v>22.15330084182543</v>
      </c>
      <c r="G83" s="55">
        <v>0.36807655364131753</v>
      </c>
      <c r="H83" s="55">
        <v>5.1029999999999999E-2</v>
      </c>
      <c r="I83" s="55">
        <v>2.5100000000000001E-3</v>
      </c>
      <c r="J83" s="55">
        <v>0.31569000000000003</v>
      </c>
      <c r="K83" s="55">
        <v>1.5219999999999999E-2</v>
      </c>
      <c r="L83" s="55">
        <v>4.514E-2</v>
      </c>
      <c r="M83" s="55">
        <v>7.5000000000000002E-4</v>
      </c>
      <c r="N83" s="51">
        <v>0.11304294533189792</v>
      </c>
      <c r="O83" s="55">
        <v>1.338E-2</v>
      </c>
      <c r="P83" s="55">
        <v>6.0999999999999997E-4</v>
      </c>
      <c r="Q83" s="52">
        <v>242.4</v>
      </c>
      <c r="R83" s="52">
        <v>109.32</v>
      </c>
      <c r="S83" s="52">
        <v>284.60000000000002</v>
      </c>
      <c r="T83" s="52">
        <v>4.6500000000000004</v>
      </c>
      <c r="U83" s="52">
        <v>278.60000000000002</v>
      </c>
      <c r="V83" s="52">
        <v>11.75</v>
      </c>
      <c r="W83" s="52">
        <v>268.7</v>
      </c>
      <c r="X83" s="52">
        <v>12.1</v>
      </c>
      <c r="Y83" s="54">
        <v>284.94754332198653</v>
      </c>
      <c r="Z83" s="52">
        <v>4.7499229789716111</v>
      </c>
    </row>
    <row r="84" spans="1:26" x14ac:dyDescent="0.25">
      <c r="A84" s="53">
        <v>14</v>
      </c>
      <c r="B84" s="52">
        <v>1.8640290909188915</v>
      </c>
      <c r="C84" s="52">
        <v>224.31001196012957</v>
      </c>
      <c r="D84" s="52">
        <v>3721.226037311395</v>
      </c>
      <c r="E84" s="51">
        <v>2.1456300000000001</v>
      </c>
      <c r="F84" s="54">
        <v>17.388280299078421</v>
      </c>
      <c r="G84" s="55">
        <v>0.30235229175931877</v>
      </c>
      <c r="H84" s="55">
        <v>8.1670000000000006E-2</v>
      </c>
      <c r="I84" s="55">
        <v>4.2100000000000002E-3</v>
      </c>
      <c r="J84" s="55">
        <v>0.64337999999999995</v>
      </c>
      <c r="K84" s="55">
        <v>3.243E-2</v>
      </c>
      <c r="L84" s="55">
        <v>5.7509999999999999E-2</v>
      </c>
      <c r="M84" s="55">
        <v>1E-3</v>
      </c>
      <c r="N84" s="51">
        <v>0.10598966733689717</v>
      </c>
      <c r="O84" s="55">
        <v>1.3299999999999999E-2</v>
      </c>
      <c r="P84" s="55">
        <v>5.9999999999999995E-4</v>
      </c>
      <c r="Q84" s="52">
        <v>1237.5999999999999</v>
      </c>
      <c r="R84" s="52">
        <v>97.74</v>
      </c>
      <c r="S84" s="52">
        <v>360.4</v>
      </c>
      <c r="T84" s="52">
        <v>6.11</v>
      </c>
      <c r="U84" s="52">
        <v>504.4</v>
      </c>
      <c r="V84" s="52">
        <v>20.04</v>
      </c>
      <c r="W84" s="52">
        <v>267.10000000000002</v>
      </c>
      <c r="X84" s="52">
        <v>11.91</v>
      </c>
      <c r="Y84" s="54">
        <v>348.18728494387119</v>
      </c>
      <c r="Z84" s="52">
        <v>6.2344021468524815</v>
      </c>
    </row>
    <row r="85" spans="1:26" x14ac:dyDescent="0.25">
      <c r="A85" s="53">
        <v>15</v>
      </c>
      <c r="B85" s="52">
        <v>-0.24729233247665297</v>
      </c>
      <c r="C85" s="52">
        <v>80.432600394488787</v>
      </c>
      <c r="D85" s="52">
        <v>1723.5645824140379</v>
      </c>
      <c r="E85" s="51">
        <v>1.3058700000000001</v>
      </c>
      <c r="F85" s="54">
        <v>22.466861379465289</v>
      </c>
      <c r="G85" s="55">
        <v>0.38361749378552279</v>
      </c>
      <c r="H85" s="55">
        <v>5.1560000000000002E-2</v>
      </c>
      <c r="I85" s="55">
        <v>2.6800000000000001E-3</v>
      </c>
      <c r="J85" s="55">
        <v>0.31435000000000002</v>
      </c>
      <c r="K85" s="55">
        <v>1.602E-2</v>
      </c>
      <c r="L85" s="55">
        <v>4.4510000000000001E-2</v>
      </c>
      <c r="M85" s="55">
        <v>7.6000000000000004E-4</v>
      </c>
      <c r="N85" s="51">
        <v>0.10742951311661757</v>
      </c>
      <c r="O85" s="55">
        <v>1.21E-2</v>
      </c>
      <c r="P85" s="55">
        <v>5.5000000000000003E-4</v>
      </c>
      <c r="Q85" s="52">
        <v>265.89999999999998</v>
      </c>
      <c r="R85" s="52">
        <v>114.99</v>
      </c>
      <c r="S85" s="52">
        <v>280.8</v>
      </c>
      <c r="T85" s="52">
        <v>4.71</v>
      </c>
      <c r="U85" s="52">
        <v>277.5</v>
      </c>
      <c r="V85" s="52">
        <v>12.37</v>
      </c>
      <c r="W85" s="52">
        <v>243.2</v>
      </c>
      <c r="X85" s="52">
        <v>11.06</v>
      </c>
      <c r="Y85" s="54">
        <v>280.84278263771432</v>
      </c>
      <c r="Z85" s="52">
        <v>4.8186577850196866</v>
      </c>
    </row>
    <row r="86" spans="1:26" x14ac:dyDescent="0.25">
      <c r="A86" s="53">
        <v>16</v>
      </c>
      <c r="B86" s="52">
        <v>1.2452845854820749</v>
      </c>
      <c r="C86" s="52">
        <v>113.89889391221438</v>
      </c>
      <c r="D86" s="52">
        <v>2413.429173748872</v>
      </c>
      <c r="E86" s="51">
        <v>1.5230699999999999</v>
      </c>
      <c r="F86" s="54">
        <v>22.227161591464768</v>
      </c>
      <c r="G86" s="55">
        <v>0.40017783705460014</v>
      </c>
      <c r="H86" s="55">
        <v>6.1870000000000001E-2</v>
      </c>
      <c r="I86" s="55">
        <v>3.5599999999999998E-3</v>
      </c>
      <c r="J86" s="55">
        <v>0.38091000000000003</v>
      </c>
      <c r="K86" s="55">
        <v>2.1399999999999999E-2</v>
      </c>
      <c r="L86" s="55">
        <v>4.4990000000000002E-2</v>
      </c>
      <c r="M86" s="55">
        <v>8.0999999999999996E-4</v>
      </c>
      <c r="N86" s="51">
        <v>8.384927310153624E-2</v>
      </c>
      <c r="O86" s="55">
        <v>1.252E-2</v>
      </c>
      <c r="P86" s="55">
        <v>6.3000000000000003E-4</v>
      </c>
      <c r="Q86" s="52">
        <v>669.4</v>
      </c>
      <c r="R86" s="52">
        <v>118.43</v>
      </c>
      <c r="S86" s="52">
        <v>283.7</v>
      </c>
      <c r="T86" s="52">
        <v>4.9800000000000004</v>
      </c>
      <c r="U86" s="52">
        <v>327.7</v>
      </c>
      <c r="V86" s="52">
        <v>15.73</v>
      </c>
      <c r="W86" s="52">
        <v>251.4</v>
      </c>
      <c r="X86" s="52">
        <v>12.5</v>
      </c>
      <c r="Y86" s="54">
        <v>280.2349790648197</v>
      </c>
      <c r="Z86" s="52">
        <v>5.1282815710771779</v>
      </c>
    </row>
    <row r="87" spans="1:26" x14ac:dyDescent="0.25">
      <c r="A87" s="53">
        <v>17</v>
      </c>
      <c r="B87" s="52">
        <v>2.5257831128807409</v>
      </c>
      <c r="C87" s="52">
        <v>47.361684907761266</v>
      </c>
      <c r="D87" s="52">
        <v>1008.4140909648009</v>
      </c>
      <c r="E87" s="51">
        <v>0.30284</v>
      </c>
      <c r="F87" s="54">
        <v>22.336385972749611</v>
      </c>
      <c r="G87" s="55">
        <v>0.41409873480862586</v>
      </c>
      <c r="H87" s="55">
        <v>5.9110000000000003E-2</v>
      </c>
      <c r="I87" s="55">
        <v>3.5400000000000002E-3</v>
      </c>
      <c r="J87" s="55">
        <v>0.36203999999999997</v>
      </c>
      <c r="K87" s="55">
        <v>2.1160000000000002E-2</v>
      </c>
      <c r="L87" s="55">
        <v>4.4769999999999997E-2</v>
      </c>
      <c r="M87" s="55">
        <v>8.3000000000000001E-4</v>
      </c>
      <c r="N87" s="51">
        <v>7.987196892032658E-2</v>
      </c>
      <c r="O87" s="55">
        <v>1.4189999999999999E-2</v>
      </c>
      <c r="P87" s="55">
        <v>7.7999999999999999E-4</v>
      </c>
      <c r="Q87" s="52">
        <v>571</v>
      </c>
      <c r="R87" s="52">
        <v>125.28</v>
      </c>
      <c r="S87" s="52">
        <v>282.3</v>
      </c>
      <c r="T87" s="52">
        <v>5.14</v>
      </c>
      <c r="U87" s="52">
        <v>313.7</v>
      </c>
      <c r="V87" s="52">
        <v>15.78</v>
      </c>
      <c r="W87" s="52">
        <v>284.8</v>
      </c>
      <c r="X87" s="52">
        <v>15.58</v>
      </c>
      <c r="Y87" s="54">
        <v>279.84085107434612</v>
      </c>
      <c r="Z87" s="52">
        <v>5.2620004108101082</v>
      </c>
    </row>
    <row r="88" spans="1:26" x14ac:dyDescent="0.25">
      <c r="A88" s="53">
        <v>18</v>
      </c>
      <c r="B88" s="52">
        <v>-4.1362743514869615</v>
      </c>
      <c r="C88" s="52">
        <v>25.804425951521161</v>
      </c>
      <c r="D88" s="52">
        <v>535.47200581442996</v>
      </c>
      <c r="E88" s="51">
        <v>0.73967000000000005</v>
      </c>
      <c r="F88" s="54">
        <v>21.772262138036144</v>
      </c>
      <c r="G88" s="55">
        <v>0.50721359650987752</v>
      </c>
      <c r="H88" s="55">
        <v>5.1549999999999999E-2</v>
      </c>
      <c r="I88" s="55">
        <v>4.3699999999999998E-3</v>
      </c>
      <c r="J88" s="55">
        <v>0.32390999999999998</v>
      </c>
      <c r="K88" s="55">
        <v>2.6749999999999999E-2</v>
      </c>
      <c r="L88" s="55">
        <v>4.5929999999999999E-2</v>
      </c>
      <c r="M88" s="55">
        <v>1.07E-3</v>
      </c>
      <c r="N88" s="51">
        <v>4.5907045746632867E-2</v>
      </c>
      <c r="O88" s="55">
        <v>1.3429999999999999E-2</v>
      </c>
      <c r="P88" s="55">
        <v>8.4999999999999995E-4</v>
      </c>
      <c r="Q88" s="52">
        <v>265.60000000000002</v>
      </c>
      <c r="R88" s="52">
        <v>183.16</v>
      </c>
      <c r="S88" s="52">
        <v>289.5</v>
      </c>
      <c r="T88" s="52">
        <v>6.57</v>
      </c>
      <c r="U88" s="52">
        <v>284.89999999999998</v>
      </c>
      <c r="V88" s="52">
        <v>20.52</v>
      </c>
      <c r="W88" s="52">
        <v>269.60000000000002</v>
      </c>
      <c r="X88" s="52">
        <v>16.88</v>
      </c>
      <c r="Y88" s="54">
        <v>289.67854028129409</v>
      </c>
      <c r="Z88" s="52">
        <v>6.8315282547015794</v>
      </c>
    </row>
    <row r="89" spans="1:26" x14ac:dyDescent="0.25">
      <c r="A89" s="53">
        <v>19</v>
      </c>
      <c r="B89" s="52">
        <v>-1.1028879575994104</v>
      </c>
      <c r="C89" s="52">
        <v>67.911496919061292</v>
      </c>
      <c r="D89" s="52">
        <v>1399.7362937196392</v>
      </c>
      <c r="E89" s="51">
        <v>1.2605999999999999</v>
      </c>
      <c r="F89" s="54">
        <v>21.626297577854668</v>
      </c>
      <c r="G89" s="55">
        <v>0.41157313729481199</v>
      </c>
      <c r="H89" s="55">
        <v>5.0840000000000003E-2</v>
      </c>
      <c r="I89" s="55">
        <v>3.1700000000000001E-3</v>
      </c>
      <c r="J89" s="55">
        <v>0.32147999999999999</v>
      </c>
      <c r="K89" s="55">
        <v>1.9560000000000001E-2</v>
      </c>
      <c r="L89" s="55">
        <v>4.6240000000000003E-2</v>
      </c>
      <c r="M89" s="55">
        <v>8.8000000000000003E-4</v>
      </c>
      <c r="N89" s="51">
        <v>7.6126063946935357E-2</v>
      </c>
      <c r="O89" s="55">
        <v>1.188E-2</v>
      </c>
      <c r="P89" s="55">
        <v>6.4000000000000005E-4</v>
      </c>
      <c r="Q89" s="52">
        <v>233.6</v>
      </c>
      <c r="R89" s="52">
        <v>137.87</v>
      </c>
      <c r="S89" s="52">
        <v>291.39999999999998</v>
      </c>
      <c r="T89" s="52">
        <v>5.4</v>
      </c>
      <c r="U89" s="52">
        <v>283</v>
      </c>
      <c r="V89" s="52">
        <v>15.03</v>
      </c>
      <c r="W89" s="52">
        <v>238.6</v>
      </c>
      <c r="X89" s="52">
        <v>12.83</v>
      </c>
      <c r="Y89" s="54">
        <v>291.85969260246765</v>
      </c>
      <c r="Z89" s="52">
        <v>5.5911907373675804</v>
      </c>
    </row>
    <row r="90" spans="1:26" x14ac:dyDescent="0.25">
      <c r="A90" s="53">
        <v>20</v>
      </c>
      <c r="B90" s="52">
        <v>0.41450333835970354</v>
      </c>
      <c r="C90" s="52">
        <v>99.72716883839577</v>
      </c>
      <c r="D90" s="52">
        <v>2099.6688956111179</v>
      </c>
      <c r="E90" s="51">
        <v>2.2462300000000002</v>
      </c>
      <c r="F90" s="54">
        <v>22.09456473707468</v>
      </c>
      <c r="G90" s="55">
        <v>0.41006262437345847</v>
      </c>
      <c r="H90" s="55">
        <v>5.0470000000000001E-2</v>
      </c>
      <c r="I90" s="55">
        <v>3.0500000000000002E-3</v>
      </c>
      <c r="J90" s="55">
        <v>0.31228</v>
      </c>
      <c r="K90" s="55">
        <v>1.8360000000000001E-2</v>
      </c>
      <c r="L90" s="55">
        <v>4.5260000000000002E-2</v>
      </c>
      <c r="M90" s="55">
        <v>8.4000000000000003E-4</v>
      </c>
      <c r="N90" s="51">
        <v>6.8319212045544683E-2</v>
      </c>
      <c r="O90" s="55">
        <v>1.17E-2</v>
      </c>
      <c r="P90" s="55">
        <v>6.3000000000000003E-4</v>
      </c>
      <c r="Q90" s="52">
        <v>216.5</v>
      </c>
      <c r="R90" s="52">
        <v>134.01</v>
      </c>
      <c r="S90" s="52">
        <v>285.3</v>
      </c>
      <c r="T90" s="52">
        <v>5.19</v>
      </c>
      <c r="U90" s="52">
        <v>275.89999999999998</v>
      </c>
      <c r="V90" s="52">
        <v>14.21</v>
      </c>
      <c r="W90" s="52">
        <v>235.1</v>
      </c>
      <c r="X90" s="52">
        <v>12.67</v>
      </c>
      <c r="Y90" s="54">
        <v>285.89065090121818</v>
      </c>
      <c r="Z90" s="52">
        <v>5.3396169664906283</v>
      </c>
    </row>
    <row r="91" spans="1:26" x14ac:dyDescent="0.25">
      <c r="A91" s="53">
        <v>21</v>
      </c>
      <c r="B91" s="52">
        <v>-0.44780054331991148</v>
      </c>
      <c r="C91" s="52">
        <v>57.353442157943647</v>
      </c>
      <c r="D91" s="52">
        <v>1227.2404121167378</v>
      </c>
      <c r="E91" s="51">
        <v>0.29597000000000001</v>
      </c>
      <c r="F91" s="54">
        <v>22.466861379465289</v>
      </c>
      <c r="G91" s="55">
        <v>0.44418867701481585</v>
      </c>
      <c r="H91" s="55">
        <v>5.3609999999999998E-2</v>
      </c>
      <c r="I91" s="55">
        <v>3.5899999999999999E-3</v>
      </c>
      <c r="J91" s="55">
        <v>0.32594000000000001</v>
      </c>
      <c r="K91" s="55">
        <v>2.121E-2</v>
      </c>
      <c r="L91" s="55">
        <v>4.4510000000000001E-2</v>
      </c>
      <c r="M91" s="55">
        <v>8.8000000000000003E-4</v>
      </c>
      <c r="N91" s="51">
        <v>5.4835137770984393E-2</v>
      </c>
      <c r="O91" s="55">
        <v>1.282E-2</v>
      </c>
      <c r="P91" s="55">
        <v>7.9000000000000001E-4</v>
      </c>
      <c r="Q91" s="52">
        <v>354.4</v>
      </c>
      <c r="R91" s="52">
        <v>144.19999999999999</v>
      </c>
      <c r="S91" s="52">
        <v>280.7</v>
      </c>
      <c r="T91" s="52">
        <v>5.45</v>
      </c>
      <c r="U91" s="52">
        <v>286.5</v>
      </c>
      <c r="V91" s="52">
        <v>16.239999999999998</v>
      </c>
      <c r="W91" s="52">
        <v>257.5</v>
      </c>
      <c r="X91" s="52">
        <v>15.8</v>
      </c>
      <c r="Y91" s="54">
        <v>280.13548690213526</v>
      </c>
      <c r="Z91" s="52">
        <v>5.6008869668539134</v>
      </c>
    </row>
    <row r="92" spans="1:26" x14ac:dyDescent="0.25">
      <c r="A92" s="53">
        <v>22</v>
      </c>
      <c r="B92" s="52">
        <v>-0.37503488199266005</v>
      </c>
      <c r="C92" s="52">
        <v>72.425823447987881</v>
      </c>
      <c r="D92" s="52">
        <v>1482.0848564844218</v>
      </c>
      <c r="E92" s="51">
        <v>0.32233000000000001</v>
      </c>
      <c r="F92" s="54">
        <v>21.491510853212979</v>
      </c>
      <c r="G92" s="55">
        <v>0.42955308604100734</v>
      </c>
      <c r="H92" s="55">
        <v>5.0819999999999997E-2</v>
      </c>
      <c r="I92" s="55">
        <v>3.4399999999999999E-3</v>
      </c>
      <c r="J92" s="55">
        <v>0.32296000000000002</v>
      </c>
      <c r="K92" s="55">
        <v>2.121E-2</v>
      </c>
      <c r="L92" s="55">
        <v>4.6530000000000002E-2</v>
      </c>
      <c r="M92" s="55">
        <v>9.3000000000000005E-4</v>
      </c>
      <c r="N92" s="51">
        <v>4.9750359050424013E-2</v>
      </c>
      <c r="O92" s="55">
        <v>1.332E-2</v>
      </c>
      <c r="P92" s="55">
        <v>8.3000000000000001E-4</v>
      </c>
      <c r="Q92" s="52">
        <v>232.5</v>
      </c>
      <c r="R92" s="52">
        <v>148.94</v>
      </c>
      <c r="S92" s="52">
        <v>293.2</v>
      </c>
      <c r="T92" s="52">
        <v>5.72</v>
      </c>
      <c r="U92" s="52">
        <v>284.2</v>
      </c>
      <c r="V92" s="52">
        <v>16.28</v>
      </c>
      <c r="W92" s="52">
        <v>267.5</v>
      </c>
      <c r="X92" s="52">
        <v>16.5</v>
      </c>
      <c r="Y92" s="54">
        <v>293.67091450024725</v>
      </c>
      <c r="Z92" s="52">
        <v>5.9161727218877411</v>
      </c>
    </row>
    <row r="93" spans="1:26" x14ac:dyDescent="0.25">
      <c r="A93" s="53">
        <v>23</v>
      </c>
      <c r="B93" s="52">
        <v>5.4915176161225029E-2</v>
      </c>
      <c r="C93" s="52">
        <v>69.274518907465151</v>
      </c>
      <c r="D93" s="52">
        <v>1441.191325470304</v>
      </c>
      <c r="E93" s="51">
        <v>0.26890999999999998</v>
      </c>
      <c r="F93" s="54">
        <v>21.853146853146853</v>
      </c>
      <c r="G93" s="55">
        <v>0.43935522519438602</v>
      </c>
      <c r="H93" s="55">
        <v>5.3469999999999997E-2</v>
      </c>
      <c r="I93" s="55">
        <v>3.6800000000000001E-3</v>
      </c>
      <c r="J93" s="55">
        <v>0.33416000000000001</v>
      </c>
      <c r="K93" s="55">
        <v>2.232E-2</v>
      </c>
      <c r="L93" s="55">
        <v>4.5760000000000002E-2</v>
      </c>
      <c r="M93" s="55">
        <v>9.2000000000000003E-4</v>
      </c>
      <c r="N93" s="51">
        <v>4.803011805786505E-2</v>
      </c>
      <c r="O93" s="55">
        <v>1.37E-2</v>
      </c>
      <c r="P93" s="55">
        <v>8.7000000000000001E-4</v>
      </c>
      <c r="Q93" s="52">
        <v>348.8</v>
      </c>
      <c r="R93" s="52">
        <v>148.15</v>
      </c>
      <c r="S93" s="52">
        <v>288.5</v>
      </c>
      <c r="T93" s="52">
        <v>5.7</v>
      </c>
      <c r="U93" s="52">
        <v>292.7</v>
      </c>
      <c r="V93" s="52">
        <v>16.989999999999998</v>
      </c>
      <c r="W93" s="52">
        <v>275.10000000000002</v>
      </c>
      <c r="X93" s="52">
        <v>17.39</v>
      </c>
      <c r="Y93" s="54">
        <v>287.94143557627621</v>
      </c>
      <c r="Z93" s="52">
        <v>5.8542255549407107</v>
      </c>
    </row>
    <row r="94" spans="1:26" x14ac:dyDescent="0.25">
      <c r="A94" s="53">
        <v>24</v>
      </c>
      <c r="B94" s="52">
        <v>1.3646407753010972</v>
      </c>
      <c r="C94" s="52">
        <v>28.292099258203073</v>
      </c>
      <c r="D94" s="52">
        <v>119.676027182513</v>
      </c>
      <c r="E94" s="51">
        <v>0.78230999999999995</v>
      </c>
      <c r="F94" s="54">
        <v>4.4436544614290794</v>
      </c>
      <c r="G94" s="55">
        <v>9.478111186837708E-2</v>
      </c>
      <c r="H94" s="55">
        <v>0.10383000000000001</v>
      </c>
      <c r="I94" s="55">
        <v>7.3299999999999997E-3</v>
      </c>
      <c r="J94" s="55">
        <v>3.1902900000000001</v>
      </c>
      <c r="K94" s="55">
        <v>0.21823999999999999</v>
      </c>
      <c r="L94" s="55">
        <v>0.22503999999999999</v>
      </c>
      <c r="M94" s="55">
        <v>4.7999999999999996E-3</v>
      </c>
      <c r="N94" s="51">
        <v>5.165052258371567E-2</v>
      </c>
      <c r="O94" s="55">
        <v>6.2640000000000001E-2</v>
      </c>
      <c r="P94" s="55">
        <v>4.0400000000000002E-3</v>
      </c>
      <c r="Q94" s="52">
        <v>1693.7</v>
      </c>
      <c r="R94" s="52">
        <v>124.85</v>
      </c>
      <c r="S94" s="52">
        <v>1308.5</v>
      </c>
      <c r="T94" s="52">
        <v>25.24</v>
      </c>
      <c r="U94" s="52">
        <v>1454.8</v>
      </c>
      <c r="V94" s="52">
        <v>52.88</v>
      </c>
      <c r="W94" s="52">
        <v>1228</v>
      </c>
      <c r="X94" s="52">
        <v>76.760000000000005</v>
      </c>
      <c r="Y94" s="54">
        <v>1280.0788300141503</v>
      </c>
      <c r="Z94" s="52">
        <v>28.45566460332843</v>
      </c>
    </row>
    <row r="95" spans="1:26" x14ac:dyDescent="0.25">
      <c r="A95" s="53">
        <v>25</v>
      </c>
      <c r="B95" s="52">
        <v>-2.0495976035134862</v>
      </c>
      <c r="C95" s="52">
        <v>31.119496743294778</v>
      </c>
      <c r="D95" s="52">
        <v>501.43825655527417</v>
      </c>
      <c r="E95" s="51">
        <v>0.15834999999999999</v>
      </c>
      <c r="F95" s="54">
        <v>16.92906720839682</v>
      </c>
      <c r="G95" s="55">
        <v>0.37830317784126977</v>
      </c>
      <c r="H95" s="55">
        <v>7.1569999999999995E-2</v>
      </c>
      <c r="I95" s="55">
        <v>5.5100000000000001E-3</v>
      </c>
      <c r="J95" s="55">
        <v>0.57704999999999995</v>
      </c>
      <c r="K95" s="55">
        <v>4.3029999999999999E-2</v>
      </c>
      <c r="L95" s="55">
        <v>5.9069999999999998E-2</v>
      </c>
      <c r="M95" s="55">
        <v>1.32E-3</v>
      </c>
      <c r="N95" s="51">
        <v>3.9847737249398003E-2</v>
      </c>
      <c r="O95" s="55">
        <v>2.7140000000000001E-2</v>
      </c>
      <c r="P95" s="55">
        <v>2.0300000000000001E-3</v>
      </c>
      <c r="Q95" s="52">
        <v>973.7</v>
      </c>
      <c r="R95" s="52">
        <v>149.61000000000001</v>
      </c>
      <c r="S95" s="52">
        <v>369.9</v>
      </c>
      <c r="T95" s="52">
        <v>8.0299999999999994</v>
      </c>
      <c r="U95" s="52">
        <v>462.6</v>
      </c>
      <c r="V95" s="52">
        <v>27.7</v>
      </c>
      <c r="W95" s="52">
        <v>541.29999999999995</v>
      </c>
      <c r="X95" s="52">
        <v>39.94</v>
      </c>
      <c r="Y95" s="54">
        <v>362.03564661083931</v>
      </c>
      <c r="Z95" s="52">
        <v>8.3291365631379914</v>
      </c>
    </row>
    <row r="96" spans="1:26" x14ac:dyDescent="0.25">
      <c r="A96" s="53">
        <v>26</v>
      </c>
      <c r="B96" s="52">
        <v>29.873793858519434</v>
      </c>
      <c r="C96" s="52">
        <v>419.03855911388064</v>
      </c>
      <c r="D96" s="52">
        <v>632.15799215191385</v>
      </c>
      <c r="E96" s="51">
        <v>0.61885999999999997</v>
      </c>
      <c r="F96" s="54">
        <v>21.417862497322766</v>
      </c>
      <c r="G96" s="55">
        <v>0.18807718192123224</v>
      </c>
      <c r="H96" s="55">
        <v>5.3650000000000003E-2</v>
      </c>
      <c r="I96" s="55">
        <v>9.3000000000000005E-4</v>
      </c>
      <c r="J96" s="55">
        <v>0.34490999999999999</v>
      </c>
      <c r="K96" s="55">
        <v>5.3499999999999997E-3</v>
      </c>
      <c r="L96" s="55">
        <v>4.6690000000000002E-2</v>
      </c>
      <c r="M96" s="55">
        <v>4.0999999999999999E-4</v>
      </c>
      <c r="N96" s="51">
        <v>0.56612454787292599</v>
      </c>
      <c r="O96" s="55">
        <v>1.405E-2</v>
      </c>
      <c r="P96" s="55">
        <v>1.7000000000000001E-4</v>
      </c>
      <c r="Q96" s="52">
        <v>356.1</v>
      </c>
      <c r="R96" s="52">
        <v>38.89</v>
      </c>
      <c r="S96" s="52">
        <v>294.2</v>
      </c>
      <c r="T96" s="52">
        <v>2.5499999999999998</v>
      </c>
      <c r="U96" s="52">
        <v>300.89999999999998</v>
      </c>
      <c r="V96" s="52">
        <v>4.04</v>
      </c>
      <c r="W96" s="52">
        <v>282</v>
      </c>
      <c r="X96" s="52">
        <v>3.32</v>
      </c>
      <c r="Y96" s="54">
        <v>293.64438960684271</v>
      </c>
      <c r="Z96" s="52">
        <v>2.5635893158614218</v>
      </c>
    </row>
    <row r="97" spans="1:26" x14ac:dyDescent="0.25">
      <c r="A97" s="57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1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2"/>
    </row>
    <row r="98" spans="1:26" x14ac:dyDescent="0.25">
      <c r="A98" s="48" t="s">
        <v>180</v>
      </c>
      <c r="B98" s="49" t="s">
        <v>181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1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2"/>
    </row>
    <row r="99" spans="1:26" x14ac:dyDescent="0.25">
      <c r="A99" s="53">
        <v>1</v>
      </c>
      <c r="B99" s="52">
        <v>17.703894265548268</v>
      </c>
      <c r="C99" s="52">
        <v>60.804137467449365</v>
      </c>
      <c r="D99" s="52">
        <v>325.29338308561574</v>
      </c>
      <c r="E99" s="51">
        <v>0.17029</v>
      </c>
      <c r="F99" s="54">
        <v>19.249278152069298</v>
      </c>
      <c r="G99" s="55">
        <v>0.18897270178162351</v>
      </c>
      <c r="H99" s="55">
        <v>5.3539999999999997E-2</v>
      </c>
      <c r="I99" s="55">
        <v>1.1800000000000001E-3</v>
      </c>
      <c r="J99" s="55">
        <v>0.38297999999999999</v>
      </c>
      <c r="K99" s="55">
        <v>7.7200000000000003E-3</v>
      </c>
      <c r="L99" s="55">
        <v>5.1950000000000003E-2</v>
      </c>
      <c r="M99" s="55">
        <v>5.1000000000000004E-4</v>
      </c>
      <c r="N99" s="51">
        <v>0.48701621228064051</v>
      </c>
      <c r="O99" s="55">
        <v>1.6639999999999999E-2</v>
      </c>
      <c r="P99" s="55">
        <v>4.4000000000000002E-4</v>
      </c>
      <c r="Q99" s="52">
        <v>351.6</v>
      </c>
      <c r="R99" s="52">
        <v>48.46</v>
      </c>
      <c r="S99" s="52">
        <v>326.5</v>
      </c>
      <c r="T99" s="52">
        <v>3.11</v>
      </c>
      <c r="U99" s="52">
        <v>329.2</v>
      </c>
      <c r="V99" s="52">
        <v>5.67</v>
      </c>
      <c r="W99" s="52">
        <v>333.6</v>
      </c>
      <c r="X99" s="52">
        <v>8.7100000000000009</v>
      </c>
      <c r="Y99" s="54">
        <v>326.24522308236914</v>
      </c>
      <c r="Z99" s="52">
        <v>3.1872025467692149</v>
      </c>
    </row>
    <row r="100" spans="1:26" x14ac:dyDescent="0.25">
      <c r="A100" s="53">
        <v>2</v>
      </c>
      <c r="B100" s="52">
        <v>101.61242760394704</v>
      </c>
      <c r="C100" s="52">
        <v>248.58782171804145</v>
      </c>
      <c r="D100" s="52">
        <v>1917.4845493485068</v>
      </c>
      <c r="E100" s="51">
        <v>0.11805</v>
      </c>
      <c r="F100" s="54">
        <v>19.790223629527013</v>
      </c>
      <c r="G100" s="55">
        <v>0.16057771003574262</v>
      </c>
      <c r="H100" s="55">
        <v>5.2769999999999997E-2</v>
      </c>
      <c r="I100" s="55">
        <v>7.6999999999999996E-4</v>
      </c>
      <c r="J100" s="55">
        <v>0.36714000000000002</v>
      </c>
      <c r="K100" s="55">
        <v>4.5500000000000002E-3</v>
      </c>
      <c r="L100" s="55">
        <v>5.0529999999999999E-2</v>
      </c>
      <c r="M100" s="55">
        <v>4.0999999999999999E-4</v>
      </c>
      <c r="N100" s="51">
        <v>0.65471888096071751</v>
      </c>
      <c r="O100" s="55">
        <v>1.6740000000000001E-2</v>
      </c>
      <c r="P100" s="55">
        <v>2.5000000000000001E-4</v>
      </c>
      <c r="Q100" s="52">
        <v>318.89999999999998</v>
      </c>
      <c r="R100" s="52">
        <v>32.76</v>
      </c>
      <c r="S100" s="52">
        <v>317.7</v>
      </c>
      <c r="T100" s="52">
        <v>2.52</v>
      </c>
      <c r="U100" s="52">
        <v>317.5</v>
      </c>
      <c r="V100" s="52">
        <v>3.38</v>
      </c>
      <c r="W100" s="52">
        <v>335.5</v>
      </c>
      <c r="X100" s="52">
        <v>4.92</v>
      </c>
      <c r="Y100" s="54">
        <v>317.76439985470336</v>
      </c>
      <c r="Z100" s="52">
        <v>2.5561470826875641</v>
      </c>
    </row>
    <row r="101" spans="1:26" x14ac:dyDescent="0.25">
      <c r="A101" s="53">
        <v>3</v>
      </c>
      <c r="B101" s="52">
        <v>46.958128201248719</v>
      </c>
      <c r="C101" s="52">
        <v>90.625881649988571</v>
      </c>
      <c r="D101" s="52">
        <v>908.63606739605734</v>
      </c>
      <c r="E101" s="51">
        <v>9.0740000000000001E-2</v>
      </c>
      <c r="F101" s="54">
        <v>20.337604230221679</v>
      </c>
      <c r="G101" s="55">
        <v>0.17371962124655493</v>
      </c>
      <c r="H101" s="55">
        <v>5.3420000000000002E-2</v>
      </c>
      <c r="I101" s="55">
        <v>8.8000000000000003E-4</v>
      </c>
      <c r="J101" s="55">
        <v>0.36169000000000001</v>
      </c>
      <c r="K101" s="55">
        <v>5.2100000000000002E-3</v>
      </c>
      <c r="L101" s="55">
        <v>4.9169999999999998E-2</v>
      </c>
      <c r="M101" s="55">
        <v>4.2000000000000002E-4</v>
      </c>
      <c r="N101" s="51">
        <v>0.59299067007526485</v>
      </c>
      <c r="O101" s="55">
        <v>1.542E-2</v>
      </c>
      <c r="P101" s="55">
        <v>3.3E-4</v>
      </c>
      <c r="Q101" s="52">
        <v>346.8</v>
      </c>
      <c r="R101" s="52">
        <v>36.770000000000003</v>
      </c>
      <c r="S101" s="52">
        <v>309.39999999999998</v>
      </c>
      <c r="T101" s="52">
        <v>2.57</v>
      </c>
      <c r="U101" s="52">
        <v>313.5</v>
      </c>
      <c r="V101" s="52">
        <v>3.89</v>
      </c>
      <c r="W101" s="52">
        <v>309.2</v>
      </c>
      <c r="X101" s="52">
        <v>6.62</v>
      </c>
      <c r="Y101" s="54">
        <v>309.09404651328958</v>
      </c>
      <c r="Z101" s="52">
        <v>2.6217740073159583</v>
      </c>
    </row>
    <row r="102" spans="1:26" x14ac:dyDescent="0.25">
      <c r="A102" s="53">
        <v>4</v>
      </c>
      <c r="B102" s="52">
        <v>43.081325442934506</v>
      </c>
      <c r="C102" s="52">
        <v>201.84711134219924</v>
      </c>
      <c r="D102" s="52">
        <v>786.12142481893648</v>
      </c>
      <c r="E102" s="51">
        <v>0.23347000000000001</v>
      </c>
      <c r="F102" s="54">
        <v>19.201228878648234</v>
      </c>
      <c r="G102" s="55">
        <v>0.16590923570260568</v>
      </c>
      <c r="H102" s="55">
        <v>5.4219999999999997E-2</v>
      </c>
      <c r="I102" s="55">
        <v>9.1E-4</v>
      </c>
      <c r="J102" s="55">
        <v>0.38880999999999999</v>
      </c>
      <c r="K102" s="55">
        <v>5.7099999999999998E-3</v>
      </c>
      <c r="L102" s="55">
        <v>5.2080000000000001E-2</v>
      </c>
      <c r="M102" s="55">
        <v>4.4999999999999999E-4</v>
      </c>
      <c r="N102" s="51">
        <v>0.58835961648655843</v>
      </c>
      <c r="O102" s="55">
        <v>1.6670000000000001E-2</v>
      </c>
      <c r="P102" s="55">
        <v>2.7E-4</v>
      </c>
      <c r="Q102" s="52">
        <v>379.9</v>
      </c>
      <c r="R102" s="52">
        <v>37.19</v>
      </c>
      <c r="S102" s="52">
        <v>327.3</v>
      </c>
      <c r="T102" s="52">
        <v>2.74</v>
      </c>
      <c r="U102" s="52">
        <v>333.5</v>
      </c>
      <c r="V102" s="52">
        <v>4.17</v>
      </c>
      <c r="W102" s="52">
        <v>334.2</v>
      </c>
      <c r="X102" s="52">
        <v>5.31</v>
      </c>
      <c r="Y102" s="54">
        <v>326.77644057161683</v>
      </c>
      <c r="Z102" s="52">
        <v>2.8026124581503331</v>
      </c>
    </row>
    <row r="103" spans="1:26" x14ac:dyDescent="0.25">
      <c r="A103" s="53">
        <v>5</v>
      </c>
      <c r="B103" s="52">
        <v>45.523639261705299</v>
      </c>
      <c r="C103" s="52">
        <v>131.87180630406905</v>
      </c>
      <c r="D103" s="52">
        <v>881.29005000166183</v>
      </c>
      <c r="E103" s="51">
        <v>0.13714999999999999</v>
      </c>
      <c r="F103" s="54">
        <v>20.350020350020348</v>
      </c>
      <c r="G103" s="55">
        <v>0.17807303114588419</v>
      </c>
      <c r="H103" s="55">
        <v>5.1529999999999999E-2</v>
      </c>
      <c r="I103" s="55">
        <v>8.8000000000000003E-4</v>
      </c>
      <c r="J103" s="55">
        <v>0.34871000000000002</v>
      </c>
      <c r="K103" s="55">
        <v>5.2900000000000004E-3</v>
      </c>
      <c r="L103" s="55">
        <v>4.9140000000000003E-2</v>
      </c>
      <c r="M103" s="55">
        <v>4.2999999999999999E-4</v>
      </c>
      <c r="N103" s="51">
        <v>0.57682228854251538</v>
      </c>
      <c r="O103" s="55">
        <v>1.6469999999999999E-2</v>
      </c>
      <c r="P103" s="55">
        <v>3.1E-4</v>
      </c>
      <c r="Q103" s="52">
        <v>264.8</v>
      </c>
      <c r="R103" s="52">
        <v>38.89</v>
      </c>
      <c r="S103" s="52">
        <v>309.2</v>
      </c>
      <c r="T103" s="52">
        <v>2.62</v>
      </c>
      <c r="U103" s="52">
        <v>303.8</v>
      </c>
      <c r="V103" s="52">
        <v>3.98</v>
      </c>
      <c r="W103" s="52">
        <v>330.2</v>
      </c>
      <c r="X103" s="52">
        <v>6.23</v>
      </c>
      <c r="Y103" s="54">
        <v>309.62455575576166</v>
      </c>
      <c r="Z103" s="52">
        <v>2.6892593245106933</v>
      </c>
    </row>
    <row r="104" spans="1:26" x14ac:dyDescent="0.25">
      <c r="A104" s="53">
        <v>6</v>
      </c>
      <c r="B104" s="52">
        <v>69.100543956553878</v>
      </c>
      <c r="C104" s="52">
        <v>299.37623502267303</v>
      </c>
      <c r="D104" s="52">
        <v>1366.1752147391778</v>
      </c>
      <c r="E104" s="51">
        <v>0.20169999999999999</v>
      </c>
      <c r="F104" s="54">
        <v>20.75980900975711</v>
      </c>
      <c r="G104" s="55">
        <v>0.18100726145106888</v>
      </c>
      <c r="H104" s="55">
        <v>5.4300000000000001E-2</v>
      </c>
      <c r="I104" s="55">
        <v>9.2000000000000003E-4</v>
      </c>
      <c r="J104" s="55">
        <v>0.36013000000000001</v>
      </c>
      <c r="K104" s="55">
        <v>5.3899999999999998E-3</v>
      </c>
      <c r="L104" s="55">
        <v>4.8169999999999998E-2</v>
      </c>
      <c r="M104" s="55">
        <v>4.2000000000000002E-4</v>
      </c>
      <c r="N104" s="51">
        <v>0.5825633780792594</v>
      </c>
      <c r="O104" s="55">
        <v>1.116E-2</v>
      </c>
      <c r="P104" s="55">
        <v>2.1000000000000001E-4</v>
      </c>
      <c r="Q104" s="52">
        <v>383.2</v>
      </c>
      <c r="R104" s="52">
        <v>37.67</v>
      </c>
      <c r="S104" s="52">
        <v>303.3</v>
      </c>
      <c r="T104" s="52">
        <v>2.58</v>
      </c>
      <c r="U104" s="52">
        <v>312.3</v>
      </c>
      <c r="V104" s="52">
        <v>4.0199999999999996</v>
      </c>
      <c r="W104" s="52">
        <v>224.3</v>
      </c>
      <c r="X104" s="52">
        <v>4.1900000000000004</v>
      </c>
      <c r="Y104" s="54">
        <v>302.57329044920465</v>
      </c>
      <c r="Z104" s="52">
        <v>2.6216150555460827</v>
      </c>
    </row>
    <row r="105" spans="1:26" x14ac:dyDescent="0.25">
      <c r="A105" s="53">
        <v>7</v>
      </c>
      <c r="B105" s="52">
        <v>28.71114799937483</v>
      </c>
      <c r="C105" s="52">
        <v>100.50921500380149</v>
      </c>
      <c r="D105" s="52">
        <v>558.33257838080453</v>
      </c>
      <c r="E105" s="51">
        <v>0.16639999999999999</v>
      </c>
      <c r="F105" s="54">
        <v>20.39983680130559</v>
      </c>
      <c r="G105" s="55">
        <v>0.18310747026875682</v>
      </c>
      <c r="H105" s="55">
        <v>5.3170000000000002E-2</v>
      </c>
      <c r="I105" s="55">
        <v>9.7999999999999997E-4</v>
      </c>
      <c r="J105" s="55">
        <v>0.35892000000000002</v>
      </c>
      <c r="K105" s="55">
        <v>5.9300000000000004E-3</v>
      </c>
      <c r="L105" s="55">
        <v>4.9020000000000001E-2</v>
      </c>
      <c r="M105" s="55">
        <v>4.4000000000000002E-4</v>
      </c>
      <c r="N105" s="51">
        <v>0.54327827097450676</v>
      </c>
      <c r="O105" s="55">
        <v>1.6119999999999999E-2</v>
      </c>
      <c r="P105" s="55">
        <v>3.3E-4</v>
      </c>
      <c r="Q105" s="52">
        <v>336</v>
      </c>
      <c r="R105" s="52">
        <v>41.22</v>
      </c>
      <c r="S105" s="52">
        <v>308.5</v>
      </c>
      <c r="T105" s="52">
        <v>2.72</v>
      </c>
      <c r="U105" s="52">
        <v>311.39999999999998</v>
      </c>
      <c r="V105" s="52">
        <v>4.43</v>
      </c>
      <c r="W105" s="52">
        <v>323.3</v>
      </c>
      <c r="X105" s="52">
        <v>6.52</v>
      </c>
      <c r="Y105" s="54">
        <v>308.25977217501276</v>
      </c>
      <c r="Z105" s="52">
        <v>2.7504179852477479</v>
      </c>
    </row>
    <row r="106" spans="1:26" x14ac:dyDescent="0.25">
      <c r="A106" s="53">
        <v>8</v>
      </c>
      <c r="B106" s="52">
        <v>22.023223286540112</v>
      </c>
      <c r="C106" s="52">
        <v>31.78751656051265</v>
      </c>
      <c r="D106" s="52">
        <v>432.27422507991275</v>
      </c>
      <c r="E106" s="51">
        <v>6.8269999999999997E-2</v>
      </c>
      <c r="F106" s="54">
        <v>20.567667626491158</v>
      </c>
      <c r="G106" s="55">
        <v>0.19459331773315369</v>
      </c>
      <c r="H106" s="55">
        <v>5.2769999999999997E-2</v>
      </c>
      <c r="I106" s="55">
        <v>1.1000000000000001E-3</v>
      </c>
      <c r="J106" s="55">
        <v>0.35332000000000002</v>
      </c>
      <c r="K106" s="55">
        <v>6.7000000000000002E-3</v>
      </c>
      <c r="L106" s="55">
        <v>4.8619999999999997E-2</v>
      </c>
      <c r="M106" s="55">
        <v>4.6000000000000001E-4</v>
      </c>
      <c r="N106" s="51">
        <v>0.49892618356182888</v>
      </c>
      <c r="O106" s="55">
        <v>1.821E-2</v>
      </c>
      <c r="P106" s="55">
        <v>6.2E-4</v>
      </c>
      <c r="Q106" s="52">
        <v>319</v>
      </c>
      <c r="R106" s="52">
        <v>46.62</v>
      </c>
      <c r="S106" s="52">
        <v>306.10000000000002</v>
      </c>
      <c r="T106" s="52">
        <v>2.86</v>
      </c>
      <c r="U106" s="52">
        <v>307.2</v>
      </c>
      <c r="V106" s="52">
        <v>5.03</v>
      </c>
      <c r="W106" s="52">
        <v>364.7</v>
      </c>
      <c r="X106" s="52">
        <v>12.22</v>
      </c>
      <c r="Y106" s="54">
        <v>305.93195173730197</v>
      </c>
      <c r="Z106" s="52">
        <v>2.8809782947385485</v>
      </c>
    </row>
    <row r="107" spans="1:26" x14ac:dyDescent="0.25">
      <c r="A107" s="53">
        <v>9</v>
      </c>
      <c r="B107" s="52">
        <v>24.536424339226301</v>
      </c>
      <c r="C107" s="52">
        <v>80.296442858994041</v>
      </c>
      <c r="D107" s="52">
        <v>467.00462787114026</v>
      </c>
      <c r="E107" s="51">
        <v>0.16031000000000001</v>
      </c>
      <c r="F107" s="54">
        <v>19.920318725099602</v>
      </c>
      <c r="G107" s="55">
        <v>0.18253678513039476</v>
      </c>
      <c r="H107" s="55">
        <v>5.4059999999999997E-2</v>
      </c>
      <c r="I107" s="55">
        <v>1.0399999999999999E-3</v>
      </c>
      <c r="J107" s="55">
        <v>0.37362000000000001</v>
      </c>
      <c r="K107" s="55">
        <v>6.4700000000000001E-3</v>
      </c>
      <c r="L107" s="55">
        <v>5.0200000000000002E-2</v>
      </c>
      <c r="M107" s="55">
        <v>4.6000000000000001E-4</v>
      </c>
      <c r="N107" s="51">
        <v>0.52915140058005994</v>
      </c>
      <c r="O107" s="55">
        <v>1.6799999999999999E-2</v>
      </c>
      <c r="P107" s="55">
        <v>3.6999999999999999E-4</v>
      </c>
      <c r="Q107" s="52">
        <v>373.2</v>
      </c>
      <c r="R107" s="52">
        <v>42.75</v>
      </c>
      <c r="S107" s="52">
        <v>315.7</v>
      </c>
      <c r="T107" s="52">
        <v>2.85</v>
      </c>
      <c r="U107" s="52">
        <v>322.3</v>
      </c>
      <c r="V107" s="52">
        <v>4.78</v>
      </c>
      <c r="W107" s="52">
        <v>336.7</v>
      </c>
      <c r="X107" s="52">
        <v>7.32</v>
      </c>
      <c r="Y107" s="54">
        <v>315.22213995853571</v>
      </c>
      <c r="Z107" s="52">
        <v>2.8725037240175819</v>
      </c>
    </row>
    <row r="108" spans="1:26" x14ac:dyDescent="0.25">
      <c r="A108" s="53">
        <v>10</v>
      </c>
      <c r="B108" s="52">
        <v>14.328312151865441</v>
      </c>
      <c r="C108" s="52">
        <v>37.990097397746908</v>
      </c>
      <c r="D108" s="52">
        <v>283.0538256390152</v>
      </c>
      <c r="E108" s="51">
        <v>0.12442</v>
      </c>
      <c r="F108" s="54">
        <v>20.601565718994642</v>
      </c>
      <c r="G108" s="55">
        <v>0.20796800993628708</v>
      </c>
      <c r="H108" s="55">
        <v>5.3780000000000001E-2</v>
      </c>
      <c r="I108" s="55">
        <v>1.2199999999999999E-3</v>
      </c>
      <c r="J108" s="55">
        <v>0.35948000000000002</v>
      </c>
      <c r="K108" s="55">
        <v>7.4599999999999996E-3</v>
      </c>
      <c r="L108" s="55">
        <v>4.854E-2</v>
      </c>
      <c r="M108" s="55">
        <v>4.8999999999999998E-4</v>
      </c>
      <c r="N108" s="51">
        <v>0.48644328604362674</v>
      </c>
      <c r="O108" s="55">
        <v>1.6580000000000001E-2</v>
      </c>
      <c r="P108" s="55">
        <v>5.1000000000000004E-4</v>
      </c>
      <c r="Q108" s="52">
        <v>361.8</v>
      </c>
      <c r="R108" s="52">
        <v>50.3</v>
      </c>
      <c r="S108" s="52">
        <v>305.60000000000002</v>
      </c>
      <c r="T108" s="52">
        <v>3</v>
      </c>
      <c r="U108" s="52">
        <v>311.8</v>
      </c>
      <c r="V108" s="52">
        <v>5.57</v>
      </c>
      <c r="W108" s="52">
        <v>332.4</v>
      </c>
      <c r="X108" s="52">
        <v>10.14</v>
      </c>
      <c r="Y108" s="54">
        <v>305.05770886033844</v>
      </c>
      <c r="Z108" s="52">
        <v>3.0678797490091632</v>
      </c>
    </row>
    <row r="109" spans="1:26" x14ac:dyDescent="0.25">
      <c r="A109" s="53">
        <v>11</v>
      </c>
      <c r="B109" s="52">
        <v>22.98375538771387</v>
      </c>
      <c r="C109" s="52">
        <v>66.234723916539281</v>
      </c>
      <c r="D109" s="52">
        <v>452.64577653555523</v>
      </c>
      <c r="E109" s="51">
        <v>0.13497000000000001</v>
      </c>
      <c r="F109" s="54">
        <v>20.508613617719444</v>
      </c>
      <c r="G109" s="55">
        <v>0.19347748695961742</v>
      </c>
      <c r="H109" s="55">
        <v>5.2600000000000001E-2</v>
      </c>
      <c r="I109" s="55">
        <v>1.0499999999999999E-3</v>
      </c>
      <c r="J109" s="55">
        <v>0.35315000000000002</v>
      </c>
      <c r="K109" s="55">
        <v>6.3899999999999998E-3</v>
      </c>
      <c r="L109" s="55">
        <v>4.8759999999999998E-2</v>
      </c>
      <c r="M109" s="55">
        <v>4.6000000000000001E-4</v>
      </c>
      <c r="N109" s="51">
        <v>0.52137774234505574</v>
      </c>
      <c r="O109" s="55">
        <v>1.5800000000000002E-2</v>
      </c>
      <c r="P109" s="55">
        <v>3.8999999999999999E-4</v>
      </c>
      <c r="Q109" s="52">
        <v>311.7</v>
      </c>
      <c r="R109" s="52">
        <v>44.72</v>
      </c>
      <c r="S109" s="52">
        <v>306.89999999999998</v>
      </c>
      <c r="T109" s="52">
        <v>2.83</v>
      </c>
      <c r="U109" s="52">
        <v>307.10000000000002</v>
      </c>
      <c r="V109" s="52">
        <v>4.79</v>
      </c>
      <c r="W109" s="52">
        <v>316.89999999999998</v>
      </c>
      <c r="X109" s="52">
        <v>7.83</v>
      </c>
      <c r="Y109" s="54">
        <v>306.86361611301021</v>
      </c>
      <c r="Z109" s="52">
        <v>2.8788482622165841</v>
      </c>
    </row>
    <row r="110" spans="1:26" x14ac:dyDescent="0.25">
      <c r="A110" s="53">
        <v>12</v>
      </c>
      <c r="B110" s="52">
        <v>50.50746597338577</v>
      </c>
      <c r="C110" s="52">
        <v>149.41584992450683</v>
      </c>
      <c r="D110" s="52">
        <v>996.67516198239275</v>
      </c>
      <c r="E110" s="51">
        <v>0.13758999999999999</v>
      </c>
      <c r="F110" s="54">
        <v>20.525451559934318</v>
      </c>
      <c r="G110" s="55">
        <v>0.18115648954786037</v>
      </c>
      <c r="H110" s="55">
        <v>5.2350000000000001E-2</v>
      </c>
      <c r="I110" s="55">
        <v>8.8999999999999995E-4</v>
      </c>
      <c r="J110" s="55">
        <v>0.35119</v>
      </c>
      <c r="K110" s="55">
        <v>5.3E-3</v>
      </c>
      <c r="L110" s="55">
        <v>4.8719999999999999E-2</v>
      </c>
      <c r="M110" s="55">
        <v>4.2999999999999999E-4</v>
      </c>
      <c r="N110" s="51">
        <v>0.58482704402515717</v>
      </c>
      <c r="O110" s="55">
        <v>1.6150000000000001E-2</v>
      </c>
      <c r="P110" s="55">
        <v>2.9999999999999997E-4</v>
      </c>
      <c r="Q110" s="52">
        <v>300.60000000000002</v>
      </c>
      <c r="R110" s="52">
        <v>38.33</v>
      </c>
      <c r="S110" s="52">
        <v>306.7</v>
      </c>
      <c r="T110" s="52">
        <v>2.64</v>
      </c>
      <c r="U110" s="52">
        <v>305.60000000000002</v>
      </c>
      <c r="V110" s="52">
        <v>3.98</v>
      </c>
      <c r="W110" s="52">
        <v>323.89999999999998</v>
      </c>
      <c r="X110" s="52">
        <v>5.97</v>
      </c>
      <c r="Y110" s="54">
        <v>306.70965026611049</v>
      </c>
      <c r="Z110" s="52">
        <v>2.6874185723224464</v>
      </c>
    </row>
    <row r="111" spans="1:26" x14ac:dyDescent="0.25">
      <c r="A111" s="53">
        <v>13</v>
      </c>
      <c r="B111" s="52">
        <v>12.464572334794813</v>
      </c>
      <c r="C111" s="52">
        <v>30.383068034848026</v>
      </c>
      <c r="D111" s="52">
        <v>245.22579131592167</v>
      </c>
      <c r="E111" s="51">
        <v>0.11316</v>
      </c>
      <c r="F111" s="54">
        <v>20.437359493153483</v>
      </c>
      <c r="G111" s="55">
        <v>0.24225768457038668</v>
      </c>
      <c r="H111" s="55">
        <v>5.8130000000000001E-2</v>
      </c>
      <c r="I111" s="55">
        <v>1.6800000000000001E-3</v>
      </c>
      <c r="J111" s="55">
        <v>0.39165</v>
      </c>
      <c r="K111" s="55">
        <v>1.0540000000000001E-2</v>
      </c>
      <c r="L111" s="55">
        <v>4.8930000000000001E-2</v>
      </c>
      <c r="M111" s="55">
        <v>5.8E-4</v>
      </c>
      <c r="N111" s="51">
        <v>0.44046387764575573</v>
      </c>
      <c r="O111" s="55"/>
      <c r="P111" s="55">
        <v>6.9999999999999999E-4</v>
      </c>
      <c r="Q111" s="52">
        <v>534</v>
      </c>
      <c r="R111" s="52">
        <v>62.52</v>
      </c>
      <c r="S111" s="52">
        <v>308</v>
      </c>
      <c r="T111" s="52">
        <v>3.59</v>
      </c>
      <c r="U111" s="52">
        <v>335.6</v>
      </c>
      <c r="V111" s="52">
        <v>7.69</v>
      </c>
      <c r="W111" s="52"/>
      <c r="X111" s="52">
        <v>14.07</v>
      </c>
      <c r="Y111" s="54">
        <v>305.83006995424552</v>
      </c>
      <c r="Z111" s="52">
        <v>3.6269983961675565</v>
      </c>
    </row>
    <row r="112" spans="1:26" x14ac:dyDescent="0.25">
      <c r="A112" s="53">
        <v>14</v>
      </c>
      <c r="B112" s="52">
        <v>36.104279538937924</v>
      </c>
      <c r="C112" s="52">
        <v>89.688910523612563</v>
      </c>
      <c r="D112" s="52">
        <v>710.66892971804748</v>
      </c>
      <c r="E112" s="51">
        <v>0.11469</v>
      </c>
      <c r="F112" s="54">
        <v>20.420665713702267</v>
      </c>
      <c r="G112" s="55">
        <v>0.1876516146858489</v>
      </c>
      <c r="H112" s="55">
        <v>5.1880000000000003E-2</v>
      </c>
      <c r="I112" s="55">
        <v>9.5E-4</v>
      </c>
      <c r="J112" s="55">
        <v>0.34988000000000002</v>
      </c>
      <c r="K112" s="55">
        <v>5.77E-3</v>
      </c>
      <c r="L112" s="55">
        <v>4.897E-2</v>
      </c>
      <c r="M112" s="55">
        <v>4.4999999999999999E-4</v>
      </c>
      <c r="N112" s="51">
        <v>0.5572187407208955</v>
      </c>
      <c r="O112" s="55">
        <v>1.6559999999999998E-2</v>
      </c>
      <c r="P112" s="55">
        <v>3.6999999999999999E-4</v>
      </c>
      <c r="Q112" s="52">
        <v>280.3</v>
      </c>
      <c r="R112" s="52">
        <v>41.53</v>
      </c>
      <c r="S112" s="52">
        <v>308.2</v>
      </c>
      <c r="T112" s="52">
        <v>2.76</v>
      </c>
      <c r="U112" s="52">
        <v>304.60000000000002</v>
      </c>
      <c r="V112" s="52">
        <v>4.34</v>
      </c>
      <c r="W112" s="52">
        <v>331.9</v>
      </c>
      <c r="X112" s="52">
        <v>7.33</v>
      </c>
      <c r="Y112" s="54">
        <v>308.43734614995145</v>
      </c>
      <c r="Z112" s="52">
        <v>2.8146825347577309</v>
      </c>
    </row>
    <row r="113" spans="1:26" x14ac:dyDescent="0.25">
      <c r="A113" s="53">
        <v>15</v>
      </c>
      <c r="B113" s="52">
        <v>23.617019414831422</v>
      </c>
      <c r="C113" s="52">
        <v>61.879994614558541</v>
      </c>
      <c r="D113" s="52">
        <v>471.77327975754162</v>
      </c>
      <c r="E113" s="51">
        <v>0.11894</v>
      </c>
      <c r="F113" s="54">
        <v>20.66115702479339</v>
      </c>
      <c r="G113" s="55">
        <v>0.19636636841745786</v>
      </c>
      <c r="H113" s="55">
        <v>5.4269999999999999E-2</v>
      </c>
      <c r="I113" s="55">
        <v>1.07E-3</v>
      </c>
      <c r="J113" s="55">
        <v>0.36163000000000001</v>
      </c>
      <c r="K113" s="55">
        <v>6.4700000000000001E-3</v>
      </c>
      <c r="L113" s="55">
        <v>4.8399999999999999E-2</v>
      </c>
      <c r="M113" s="55">
        <v>4.6000000000000001E-4</v>
      </c>
      <c r="N113" s="51">
        <v>0.53121782671452478</v>
      </c>
      <c r="O113" s="55">
        <v>1.6219999999999998E-2</v>
      </c>
      <c r="P113" s="55">
        <v>4.0000000000000002E-4</v>
      </c>
      <c r="Q113" s="52">
        <v>382</v>
      </c>
      <c r="R113" s="52">
        <v>43.68</v>
      </c>
      <c r="S113" s="52">
        <v>304.7</v>
      </c>
      <c r="T113" s="52">
        <v>2.84</v>
      </c>
      <c r="U113" s="52">
        <v>313.39999999999998</v>
      </c>
      <c r="V113" s="52">
        <v>4.82</v>
      </c>
      <c r="W113" s="52">
        <v>325.10000000000002</v>
      </c>
      <c r="X113" s="52">
        <v>8.01</v>
      </c>
      <c r="Y113" s="54">
        <v>304.00781444196252</v>
      </c>
      <c r="Z113" s="52">
        <v>2.8743873030198643</v>
      </c>
    </row>
    <row r="114" spans="1:26" x14ac:dyDescent="0.25">
      <c r="A114" s="53">
        <v>16</v>
      </c>
      <c r="B114" s="52">
        <v>56.935140235094671</v>
      </c>
      <c r="C114" s="52">
        <v>313.67220138401007</v>
      </c>
      <c r="D114" s="52">
        <v>634.81794927083695</v>
      </c>
      <c r="E114" s="51">
        <v>0.44862000000000002</v>
      </c>
      <c r="F114" s="54">
        <v>11.524720525527256</v>
      </c>
      <c r="G114" s="55">
        <v>0.1049271547212923</v>
      </c>
      <c r="H114" s="55">
        <v>9.554E-2</v>
      </c>
      <c r="I114" s="55">
        <v>1.6000000000000001E-3</v>
      </c>
      <c r="J114" s="55">
        <v>1.1414899999999999</v>
      </c>
      <c r="K114" s="55">
        <v>1.6809999999999999E-2</v>
      </c>
      <c r="L114" s="55">
        <v>8.677E-2</v>
      </c>
      <c r="M114" s="55">
        <v>7.9000000000000001E-4</v>
      </c>
      <c r="N114" s="51">
        <v>0.61824682057230484</v>
      </c>
      <c r="O114" s="55">
        <v>4.3380000000000002E-2</v>
      </c>
      <c r="P114" s="55">
        <v>6.7000000000000002E-4</v>
      </c>
      <c r="Q114" s="52">
        <v>1538.7</v>
      </c>
      <c r="R114" s="52">
        <v>31.09</v>
      </c>
      <c r="S114" s="52">
        <v>536.4</v>
      </c>
      <c r="T114" s="52">
        <v>4.71</v>
      </c>
      <c r="U114" s="52">
        <v>773.2</v>
      </c>
      <c r="V114" s="52">
        <v>7.97</v>
      </c>
      <c r="W114" s="52">
        <v>858.4</v>
      </c>
      <c r="X114" s="52">
        <v>13.06</v>
      </c>
      <c r="Y114" s="54">
        <v>512.3634077435114</v>
      </c>
      <c r="Z114" s="52">
        <v>4.6714647762373334</v>
      </c>
    </row>
    <row r="115" spans="1:26" x14ac:dyDescent="0.25">
      <c r="A115" s="53">
        <v>17</v>
      </c>
      <c r="B115" s="52">
        <v>47.86954420032059</v>
      </c>
      <c r="C115" s="52">
        <v>177.21909220781447</v>
      </c>
      <c r="D115" s="52">
        <v>921.21485246075417</v>
      </c>
      <c r="E115" s="51">
        <v>0.17488999999999999</v>
      </c>
      <c r="F115" s="54">
        <v>19.876764062810576</v>
      </c>
      <c r="G115" s="55">
        <v>0.18569030231605982</v>
      </c>
      <c r="H115" s="55">
        <v>5.2850000000000001E-2</v>
      </c>
      <c r="I115" s="55">
        <v>9.6000000000000002E-4</v>
      </c>
      <c r="J115" s="55">
        <v>0.36613000000000001</v>
      </c>
      <c r="K115" s="55">
        <v>5.9800000000000001E-3</v>
      </c>
      <c r="L115" s="55">
        <v>5.0310000000000001E-2</v>
      </c>
      <c r="M115" s="55">
        <v>4.6999999999999999E-4</v>
      </c>
      <c r="N115" s="51">
        <v>0.57197582347306231</v>
      </c>
      <c r="O115" s="55">
        <v>1.5959999999999998E-2</v>
      </c>
      <c r="P115" s="55">
        <v>3.1E-4</v>
      </c>
      <c r="Q115" s="52">
        <v>322.2</v>
      </c>
      <c r="R115" s="52">
        <v>40.729999999999997</v>
      </c>
      <c r="S115" s="52">
        <v>316.5</v>
      </c>
      <c r="T115" s="52">
        <v>2.86</v>
      </c>
      <c r="U115" s="52">
        <v>316.8</v>
      </c>
      <c r="V115" s="52">
        <v>4.45</v>
      </c>
      <c r="W115" s="52">
        <v>320.10000000000002</v>
      </c>
      <c r="X115" s="52">
        <v>6.17</v>
      </c>
      <c r="Y115" s="54">
        <v>316.37116671967755</v>
      </c>
      <c r="Z115" s="52">
        <v>2.9337891117973385</v>
      </c>
    </row>
    <row r="116" spans="1:26" x14ac:dyDescent="0.25">
      <c r="A116" s="53">
        <v>18</v>
      </c>
      <c r="B116" s="52">
        <v>59.078535800194423</v>
      </c>
      <c r="C116" s="52">
        <v>267.93595368278028</v>
      </c>
      <c r="D116" s="52">
        <v>739.85236506743308</v>
      </c>
      <c r="E116" s="51">
        <v>0.32966000000000001</v>
      </c>
      <c r="F116" s="54">
        <v>12.923235978288963</v>
      </c>
      <c r="G116" s="55">
        <v>0.11857711998688504</v>
      </c>
      <c r="H116" s="55">
        <v>5.6980000000000003E-2</v>
      </c>
      <c r="I116" s="55">
        <v>1.01E-3</v>
      </c>
      <c r="J116" s="55">
        <v>0.60711000000000004</v>
      </c>
      <c r="K116" s="55">
        <v>9.6399999999999993E-3</v>
      </c>
      <c r="L116" s="55">
        <v>7.7380000000000004E-2</v>
      </c>
      <c r="M116" s="55">
        <v>7.1000000000000002E-4</v>
      </c>
      <c r="N116" s="51">
        <v>0.57785646413828839</v>
      </c>
      <c r="O116" s="55">
        <v>2.7550000000000002E-2</v>
      </c>
      <c r="P116" s="55">
        <v>4.6999999999999999E-4</v>
      </c>
      <c r="Q116" s="52">
        <v>490.3</v>
      </c>
      <c r="R116" s="52">
        <v>38.86</v>
      </c>
      <c r="S116" s="52">
        <v>480.4</v>
      </c>
      <c r="T116" s="52">
        <v>4.2699999999999996</v>
      </c>
      <c r="U116" s="52">
        <v>481.7</v>
      </c>
      <c r="V116" s="52">
        <v>6.09</v>
      </c>
      <c r="W116" s="52">
        <v>549.20000000000005</v>
      </c>
      <c r="X116" s="52">
        <v>9.15</v>
      </c>
      <c r="Y116" s="54">
        <v>480.31179538782317</v>
      </c>
      <c r="Z116" s="52">
        <v>4.349474023152414</v>
      </c>
    </row>
    <row r="117" spans="1:26" x14ac:dyDescent="0.25">
      <c r="A117" s="53">
        <v>19</v>
      </c>
      <c r="B117" s="52">
        <v>53.850908212492335</v>
      </c>
      <c r="C117" s="52">
        <v>125.95262053370696</v>
      </c>
      <c r="D117" s="52">
        <v>1066.9713428979542</v>
      </c>
      <c r="E117" s="51">
        <v>0.1076</v>
      </c>
      <c r="F117" s="54">
        <v>20.433183489987741</v>
      </c>
      <c r="G117" s="55">
        <v>0.19205689426633352</v>
      </c>
      <c r="H117" s="55">
        <v>5.1709999999999999E-2</v>
      </c>
      <c r="I117" s="55">
        <v>9.6000000000000002E-4</v>
      </c>
      <c r="J117" s="55">
        <v>0.34847</v>
      </c>
      <c r="K117" s="55">
        <v>5.8399999999999997E-3</v>
      </c>
      <c r="L117" s="55">
        <v>4.8939999999999997E-2</v>
      </c>
      <c r="M117" s="55">
        <v>4.6000000000000001E-4</v>
      </c>
      <c r="N117" s="51">
        <v>0.56084960057324884</v>
      </c>
      <c r="O117" s="55">
        <v>1.6049999999999998E-2</v>
      </c>
      <c r="P117" s="55">
        <v>3.6000000000000002E-4</v>
      </c>
      <c r="Q117" s="52">
        <v>272.5</v>
      </c>
      <c r="R117" s="52">
        <v>42.01</v>
      </c>
      <c r="S117" s="52">
        <v>308</v>
      </c>
      <c r="T117" s="52">
        <v>2.82</v>
      </c>
      <c r="U117" s="52">
        <v>303.60000000000002</v>
      </c>
      <c r="V117" s="52">
        <v>4.4000000000000004</v>
      </c>
      <c r="W117" s="52">
        <v>321.89999999999998</v>
      </c>
      <c r="X117" s="52">
        <v>7.19</v>
      </c>
      <c r="Y117" s="54">
        <v>308.31538203554788</v>
      </c>
      <c r="Z117" s="52">
        <v>2.8773032738324238</v>
      </c>
    </row>
    <row r="118" spans="1:26" x14ac:dyDescent="0.25">
      <c r="A118" s="53">
        <v>20</v>
      </c>
      <c r="B118" s="52">
        <v>18.380101683520444</v>
      </c>
      <c r="C118" s="52">
        <v>66.5958328474197</v>
      </c>
      <c r="D118" s="52">
        <v>284.8784503918161</v>
      </c>
      <c r="E118" s="51">
        <v>0.21443999999999999</v>
      </c>
      <c r="F118" s="54">
        <v>16.010246557796989</v>
      </c>
      <c r="G118" s="55">
        <v>0.16661319664694271</v>
      </c>
      <c r="H118" s="55">
        <v>5.5919999999999997E-2</v>
      </c>
      <c r="I118" s="55">
        <v>1.2600000000000001E-3</v>
      </c>
      <c r="J118" s="55">
        <v>0.48087999999999997</v>
      </c>
      <c r="K118" s="55">
        <v>9.9900000000000006E-3</v>
      </c>
      <c r="L118" s="55">
        <v>6.2460000000000002E-2</v>
      </c>
      <c r="M118" s="55">
        <v>6.4999999999999997E-4</v>
      </c>
      <c r="N118" s="51">
        <v>0.50093641512149356</v>
      </c>
      <c r="O118" s="55">
        <v>2.266E-2</v>
      </c>
      <c r="P118" s="55">
        <v>5.5000000000000003E-4</v>
      </c>
      <c r="Q118" s="52">
        <v>448.7</v>
      </c>
      <c r="R118" s="52">
        <v>49.11</v>
      </c>
      <c r="S118" s="52">
        <v>390.6</v>
      </c>
      <c r="T118" s="52">
        <v>3.96</v>
      </c>
      <c r="U118" s="52">
        <v>398.7</v>
      </c>
      <c r="V118" s="52">
        <v>6.85</v>
      </c>
      <c r="W118" s="52">
        <v>452.9</v>
      </c>
      <c r="X118" s="52">
        <v>10.84</v>
      </c>
      <c r="Y118" s="54">
        <v>389.88082669468719</v>
      </c>
      <c r="Z118" s="52">
        <v>4.0270369060745939</v>
      </c>
    </row>
    <row r="119" spans="1:26" x14ac:dyDescent="0.25">
      <c r="A119" s="53">
        <v>21</v>
      </c>
      <c r="B119" s="52">
        <v>63.102940144296518</v>
      </c>
      <c r="C119" s="52">
        <v>241.99813216936192</v>
      </c>
      <c r="D119" s="52">
        <v>1249.3726009537618</v>
      </c>
      <c r="E119" s="51">
        <v>0.17813000000000001</v>
      </c>
      <c r="F119" s="54">
        <v>20.47921359819783</v>
      </c>
      <c r="G119" s="55">
        <v>0.19711714911228712</v>
      </c>
      <c r="H119" s="55">
        <v>5.4420000000000003E-2</v>
      </c>
      <c r="I119" s="55">
        <v>1.0399999999999999E-3</v>
      </c>
      <c r="J119" s="55">
        <v>0.36591000000000001</v>
      </c>
      <c r="K119" s="55">
        <v>6.3400000000000001E-3</v>
      </c>
      <c r="L119" s="55">
        <v>4.8829999999999998E-2</v>
      </c>
      <c r="M119" s="55">
        <v>4.6999999999999999E-4</v>
      </c>
      <c r="N119" s="51">
        <v>0.55551546568245858</v>
      </c>
      <c r="O119" s="55">
        <v>1.0630000000000001E-2</v>
      </c>
      <c r="P119" s="55">
        <v>2.4000000000000001E-4</v>
      </c>
      <c r="Q119" s="52">
        <v>388.4</v>
      </c>
      <c r="R119" s="52">
        <v>42.12</v>
      </c>
      <c r="S119" s="52">
        <v>307.39999999999998</v>
      </c>
      <c r="T119" s="52">
        <v>2.89</v>
      </c>
      <c r="U119" s="52">
        <v>316.60000000000002</v>
      </c>
      <c r="V119" s="52">
        <v>4.71</v>
      </c>
      <c r="W119" s="52">
        <v>213.7</v>
      </c>
      <c r="X119" s="52">
        <v>4.82</v>
      </c>
      <c r="Y119" s="54">
        <v>306.61196701485613</v>
      </c>
      <c r="Z119" s="52">
        <v>2.9333636621328245</v>
      </c>
    </row>
    <row r="120" spans="1:26" x14ac:dyDescent="0.25">
      <c r="A120" s="53">
        <v>22</v>
      </c>
      <c r="B120" s="52">
        <v>54.46181958292371</v>
      </c>
      <c r="C120" s="52">
        <v>372.33987725501299</v>
      </c>
      <c r="D120" s="52">
        <v>1065.2119332695459</v>
      </c>
      <c r="E120" s="51">
        <v>0.32228000000000001</v>
      </c>
      <c r="F120" s="54">
        <v>20.255215718047399</v>
      </c>
      <c r="G120" s="55">
        <v>0.1969314066166245</v>
      </c>
      <c r="H120" s="55">
        <v>5.3600000000000002E-2</v>
      </c>
      <c r="I120" s="55">
        <v>1.0499999999999999E-3</v>
      </c>
      <c r="J120" s="55">
        <v>0.3644</v>
      </c>
      <c r="K120" s="55">
        <v>6.4799999999999996E-3</v>
      </c>
      <c r="L120" s="55">
        <v>4.9369999999999997E-2</v>
      </c>
      <c r="M120" s="55">
        <v>4.8000000000000001E-4</v>
      </c>
      <c r="N120" s="51">
        <v>0.54674078575233132</v>
      </c>
      <c r="O120" s="55">
        <v>1.4540000000000001E-2</v>
      </c>
      <c r="P120" s="55">
        <v>2.7999999999999998E-4</v>
      </c>
      <c r="Q120" s="52">
        <v>354.3</v>
      </c>
      <c r="R120" s="52">
        <v>43.69</v>
      </c>
      <c r="S120" s="52">
        <v>310.7</v>
      </c>
      <c r="T120" s="52">
        <v>2.95</v>
      </c>
      <c r="U120" s="52">
        <v>315.5</v>
      </c>
      <c r="V120" s="52">
        <v>4.82</v>
      </c>
      <c r="W120" s="52">
        <v>291.89999999999998</v>
      </c>
      <c r="X120" s="52">
        <v>5.65</v>
      </c>
      <c r="Y120" s="54">
        <v>310.26383432323576</v>
      </c>
      <c r="Z120" s="52">
        <v>2.9977171638490363</v>
      </c>
    </row>
    <row r="121" spans="1:26" x14ac:dyDescent="0.25">
      <c r="A121" s="53">
        <v>23</v>
      </c>
      <c r="B121" s="52">
        <v>56.328701382050987</v>
      </c>
      <c r="C121" s="52">
        <v>156.61139479211653</v>
      </c>
      <c r="D121" s="52">
        <v>1105.1746513798221</v>
      </c>
      <c r="E121" s="51">
        <v>0.13099</v>
      </c>
      <c r="F121" s="54">
        <v>20.341741253051261</v>
      </c>
      <c r="G121" s="55">
        <v>0.198617489858922</v>
      </c>
      <c r="H121" s="55">
        <v>5.3999999999999999E-2</v>
      </c>
      <c r="I121" s="55">
        <v>1.0499999999999999E-3</v>
      </c>
      <c r="J121" s="55">
        <v>0.36553000000000002</v>
      </c>
      <c r="K121" s="55">
        <v>6.4900000000000001E-3</v>
      </c>
      <c r="L121" s="55">
        <v>4.9160000000000002E-2</v>
      </c>
      <c r="M121" s="55">
        <v>4.8000000000000001E-4</v>
      </c>
      <c r="N121" s="51">
        <v>0.54993035539435398</v>
      </c>
      <c r="O121" s="55">
        <v>1.601E-2</v>
      </c>
      <c r="P121" s="55">
        <v>3.6000000000000002E-4</v>
      </c>
      <c r="Q121" s="52">
        <v>371</v>
      </c>
      <c r="R121" s="52">
        <v>43.43</v>
      </c>
      <c r="S121" s="52">
        <v>309.39999999999998</v>
      </c>
      <c r="T121" s="52">
        <v>2.95</v>
      </c>
      <c r="U121" s="52">
        <v>316.3</v>
      </c>
      <c r="V121" s="52">
        <v>4.83</v>
      </c>
      <c r="W121" s="52">
        <v>321</v>
      </c>
      <c r="X121" s="52">
        <v>7.18</v>
      </c>
      <c r="Y121" s="54">
        <v>308.81227284442014</v>
      </c>
      <c r="Z121" s="52">
        <v>2.9964370312054869</v>
      </c>
    </row>
    <row r="122" spans="1:26" x14ac:dyDescent="0.25">
      <c r="A122" s="53">
        <v>24</v>
      </c>
      <c r="B122" s="52">
        <v>44.730552463363843</v>
      </c>
      <c r="C122" s="52">
        <v>172.11827244568553</v>
      </c>
      <c r="D122" s="52">
        <v>861.929609247553</v>
      </c>
      <c r="E122" s="51">
        <v>0.18504999999999999</v>
      </c>
      <c r="F122" s="54">
        <v>20.004000800160032</v>
      </c>
      <c r="G122" s="55">
        <v>0.20008002400640162</v>
      </c>
      <c r="H122" s="55">
        <v>5.1729999999999998E-2</v>
      </c>
      <c r="I122" s="55">
        <v>1.0399999999999999E-3</v>
      </c>
      <c r="J122" s="55">
        <v>0.35610999999999998</v>
      </c>
      <c r="K122" s="55">
        <v>6.5599999999999999E-3</v>
      </c>
      <c r="L122" s="55">
        <v>4.999E-2</v>
      </c>
      <c r="M122" s="55">
        <v>5.0000000000000001E-4</v>
      </c>
      <c r="N122" s="51">
        <v>0.54295920159641686</v>
      </c>
      <c r="O122" s="55">
        <v>1.4319999999999999E-2</v>
      </c>
      <c r="P122" s="55">
        <v>3.2000000000000003E-4</v>
      </c>
      <c r="Q122" s="52">
        <v>273.7</v>
      </c>
      <c r="R122" s="52">
        <v>45.48</v>
      </c>
      <c r="S122" s="52">
        <v>314.5</v>
      </c>
      <c r="T122" s="52">
        <v>3.04</v>
      </c>
      <c r="U122" s="52">
        <v>309.3</v>
      </c>
      <c r="V122" s="52">
        <v>4.91</v>
      </c>
      <c r="W122" s="52">
        <v>287.39999999999998</v>
      </c>
      <c r="X122" s="52">
        <v>6.41</v>
      </c>
      <c r="Y122" s="54">
        <v>314.82096019363934</v>
      </c>
      <c r="Z122" s="52">
        <v>3.126391971157104</v>
      </c>
    </row>
    <row r="123" spans="1:26" x14ac:dyDescent="0.25">
      <c r="A123" s="53">
        <v>25</v>
      </c>
      <c r="B123" s="52">
        <v>31.699518407048277</v>
      </c>
      <c r="C123" s="52">
        <v>196.71074584190325</v>
      </c>
      <c r="D123" s="52">
        <v>613.55360176202271</v>
      </c>
      <c r="E123" s="51">
        <v>0.29661999999999999</v>
      </c>
      <c r="F123" s="54">
        <v>20.197939810139367</v>
      </c>
      <c r="G123" s="55">
        <v>0.20805795401274649</v>
      </c>
      <c r="H123" s="55">
        <v>5.2069999999999998E-2</v>
      </c>
      <c r="I123" s="55">
        <v>1.1199999999999999E-3</v>
      </c>
      <c r="J123" s="55">
        <v>0.35493000000000002</v>
      </c>
      <c r="K123" s="55">
        <v>7.0600000000000003E-3</v>
      </c>
      <c r="L123" s="55">
        <v>4.9509999999999998E-2</v>
      </c>
      <c r="M123" s="55">
        <v>5.1000000000000004E-4</v>
      </c>
      <c r="N123" s="51">
        <v>0.51786344705021392</v>
      </c>
      <c r="O123" s="55">
        <v>1.4919999999999999E-2</v>
      </c>
      <c r="P123" s="55">
        <v>3.3E-4</v>
      </c>
      <c r="Q123" s="52">
        <v>288.39999999999998</v>
      </c>
      <c r="R123" s="52">
        <v>48.52</v>
      </c>
      <c r="S123" s="52">
        <v>311.5</v>
      </c>
      <c r="T123" s="52">
        <v>3.13</v>
      </c>
      <c r="U123" s="52">
        <v>308.39999999999998</v>
      </c>
      <c r="V123" s="52">
        <v>5.29</v>
      </c>
      <c r="W123" s="52">
        <v>299.39999999999998</v>
      </c>
      <c r="X123" s="52">
        <v>6.56</v>
      </c>
      <c r="Y123" s="54">
        <v>311.71424877065772</v>
      </c>
      <c r="Z123" s="52">
        <v>3.1909835885861706</v>
      </c>
    </row>
    <row r="124" spans="1:26" x14ac:dyDescent="0.25">
      <c r="A124" s="53">
        <v>26</v>
      </c>
      <c r="B124" s="52">
        <v>45.952444273077944</v>
      </c>
      <c r="C124" s="52">
        <v>221.37145483931172</v>
      </c>
      <c r="D124" s="52">
        <v>897.89218196254342</v>
      </c>
      <c r="E124" s="51">
        <v>0.22763</v>
      </c>
      <c r="F124" s="54">
        <v>20.433183489987741</v>
      </c>
      <c r="G124" s="55">
        <v>0.20875749376775382</v>
      </c>
      <c r="H124" s="55">
        <v>5.2789999999999997E-2</v>
      </c>
      <c r="I124" s="55">
        <v>1.08E-3</v>
      </c>
      <c r="J124" s="55">
        <v>0.35572999999999999</v>
      </c>
      <c r="K124" s="55">
        <v>6.6899999999999998E-3</v>
      </c>
      <c r="L124" s="55">
        <v>4.8939999999999997E-2</v>
      </c>
      <c r="M124" s="55">
        <v>5.0000000000000001E-4</v>
      </c>
      <c r="N124" s="51">
        <v>0.54325084924464428</v>
      </c>
      <c r="O124" s="55">
        <v>1.567E-2</v>
      </c>
      <c r="P124" s="55">
        <v>3.4000000000000002E-4</v>
      </c>
      <c r="Q124" s="52">
        <v>319.89999999999998</v>
      </c>
      <c r="R124" s="52">
        <v>45.84</v>
      </c>
      <c r="S124" s="52">
        <v>308</v>
      </c>
      <c r="T124" s="52">
        <v>3.05</v>
      </c>
      <c r="U124" s="52">
        <v>309</v>
      </c>
      <c r="V124" s="52">
        <v>5.01</v>
      </c>
      <c r="W124" s="52">
        <v>314.39999999999998</v>
      </c>
      <c r="X124" s="52">
        <v>6.77</v>
      </c>
      <c r="Y124" s="54">
        <v>307.90768586688529</v>
      </c>
      <c r="Z124" s="52">
        <v>3.1252589538186157</v>
      </c>
    </row>
    <row r="125" spans="1:26" x14ac:dyDescent="0.25">
      <c r="A125" s="53">
        <v>27</v>
      </c>
      <c r="B125" s="52">
        <v>19.093360158352287</v>
      </c>
      <c r="C125" s="52">
        <v>70.930295393712001</v>
      </c>
      <c r="D125" s="52">
        <v>374.0654205708891</v>
      </c>
      <c r="E125" s="51">
        <v>0.17469999999999999</v>
      </c>
      <c r="F125" s="54">
        <v>20.529665366454527</v>
      </c>
      <c r="G125" s="55">
        <v>0.22337759483105932</v>
      </c>
      <c r="H125" s="55">
        <v>5.2220000000000003E-2</v>
      </c>
      <c r="I125" s="55">
        <v>1.2600000000000001E-3</v>
      </c>
      <c r="J125" s="55">
        <v>0.35020000000000001</v>
      </c>
      <c r="K125" s="55">
        <v>7.8600000000000007E-3</v>
      </c>
      <c r="L125" s="55">
        <v>4.8710000000000003E-2</v>
      </c>
      <c r="M125" s="55">
        <v>5.2999999999999998E-4</v>
      </c>
      <c r="N125" s="51">
        <v>0.48478741348678855</v>
      </c>
      <c r="O125" s="55">
        <v>1.617E-2</v>
      </c>
      <c r="P125" s="55">
        <v>4.4999999999999999E-4</v>
      </c>
      <c r="Q125" s="52">
        <v>295.10000000000002</v>
      </c>
      <c r="R125" s="52">
        <v>54.09</v>
      </c>
      <c r="S125" s="52">
        <v>306.60000000000002</v>
      </c>
      <c r="T125" s="52">
        <v>3.28</v>
      </c>
      <c r="U125" s="52">
        <v>304.89999999999998</v>
      </c>
      <c r="V125" s="52">
        <v>5.91</v>
      </c>
      <c r="W125" s="52">
        <v>324.10000000000002</v>
      </c>
      <c r="X125" s="52">
        <v>9.0399999999999991</v>
      </c>
      <c r="Y125" s="54">
        <v>306.69649970096356</v>
      </c>
      <c r="Z125" s="52">
        <v>3.3211014594141197</v>
      </c>
    </row>
    <row r="126" spans="1:26" x14ac:dyDescent="0.25">
      <c r="A126" s="53">
        <v>28</v>
      </c>
      <c r="B126" s="52">
        <v>27.503498092701967</v>
      </c>
      <c r="C126" s="52">
        <v>89.178918472230336</v>
      </c>
      <c r="D126" s="52">
        <v>532.24542670581673</v>
      </c>
      <c r="E126" s="51">
        <v>0.15404000000000001</v>
      </c>
      <c r="F126" s="54">
        <v>20.3210729526519</v>
      </c>
      <c r="G126" s="55">
        <v>0.21060246303297034</v>
      </c>
      <c r="H126" s="55">
        <v>5.953E-2</v>
      </c>
      <c r="I126" s="55">
        <v>1.25E-3</v>
      </c>
      <c r="J126" s="55">
        <v>0.40327000000000002</v>
      </c>
      <c r="K126" s="55">
        <v>7.8100000000000001E-3</v>
      </c>
      <c r="L126" s="55">
        <v>4.9209999999999997E-2</v>
      </c>
      <c r="M126" s="55">
        <v>5.1000000000000004E-4</v>
      </c>
      <c r="N126" s="51">
        <v>0.5351329495139725</v>
      </c>
      <c r="O126" s="55">
        <v>1.9709999999999998E-2</v>
      </c>
      <c r="P126" s="55">
        <v>4.6999999999999999E-4</v>
      </c>
      <c r="Q126" s="52">
        <v>586.4</v>
      </c>
      <c r="R126" s="52">
        <v>45.04</v>
      </c>
      <c r="S126" s="52">
        <v>309.60000000000002</v>
      </c>
      <c r="T126" s="52">
        <v>3.14</v>
      </c>
      <c r="U126" s="52">
        <v>344</v>
      </c>
      <c r="V126" s="52">
        <v>5.65</v>
      </c>
      <c r="W126" s="52">
        <v>394.5</v>
      </c>
      <c r="X126" s="52">
        <v>9.2200000000000006</v>
      </c>
      <c r="Y126" s="54">
        <v>307.02289569028358</v>
      </c>
      <c r="Z126" s="52">
        <v>3.1699735710814791</v>
      </c>
    </row>
    <row r="127" spans="1:26" x14ac:dyDescent="0.25">
      <c r="A127" s="53">
        <v>29</v>
      </c>
      <c r="B127" s="52">
        <v>65.929745837505777</v>
      </c>
      <c r="C127" s="52">
        <v>156.36434320685211</v>
      </c>
      <c r="D127" s="52">
        <v>1290.5893388562963</v>
      </c>
      <c r="E127" s="51">
        <v>0.11115</v>
      </c>
      <c r="F127" s="54">
        <v>20.601565718994642</v>
      </c>
      <c r="G127" s="55">
        <v>0.21221225503702765</v>
      </c>
      <c r="H127" s="55">
        <v>5.0650000000000001E-2</v>
      </c>
      <c r="I127" s="55">
        <v>1.06E-3</v>
      </c>
      <c r="J127" s="55">
        <v>0.33850999999999998</v>
      </c>
      <c r="K127" s="55">
        <v>6.5100000000000002E-3</v>
      </c>
      <c r="L127" s="55">
        <v>4.854E-2</v>
      </c>
      <c r="M127" s="55">
        <v>5.0000000000000001E-4</v>
      </c>
      <c r="N127" s="51">
        <v>0.53562488567871558</v>
      </c>
      <c r="O127" s="55">
        <v>1.5679999999999999E-2</v>
      </c>
      <c r="P127" s="55">
        <v>3.8999999999999999E-4</v>
      </c>
      <c r="Q127" s="52">
        <v>225.1</v>
      </c>
      <c r="R127" s="52">
        <v>47.54</v>
      </c>
      <c r="S127" s="52">
        <v>305.5</v>
      </c>
      <c r="T127" s="52">
        <v>3.07</v>
      </c>
      <c r="U127" s="52">
        <v>296</v>
      </c>
      <c r="V127" s="52">
        <v>4.9400000000000004</v>
      </c>
      <c r="W127" s="52">
        <v>314.60000000000002</v>
      </c>
      <c r="X127" s="52">
        <v>7.77</v>
      </c>
      <c r="Y127" s="54">
        <v>306.23012080822963</v>
      </c>
      <c r="Z127" s="52">
        <v>3.132560506377124</v>
      </c>
    </row>
    <row r="128" spans="1:26" x14ac:dyDescent="0.25">
      <c r="A128" s="53"/>
      <c r="B128" s="52"/>
      <c r="C128" s="52"/>
      <c r="D128" s="52"/>
      <c r="E128" s="51"/>
      <c r="F128" s="54"/>
      <c r="G128" s="55"/>
      <c r="H128" s="55"/>
      <c r="I128" s="55"/>
      <c r="J128" s="55"/>
      <c r="K128" s="55"/>
      <c r="L128" s="55"/>
      <c r="M128" s="55"/>
      <c r="N128" s="51"/>
      <c r="O128" s="55"/>
      <c r="P128" s="55"/>
      <c r="Q128" s="52"/>
      <c r="R128" s="52"/>
      <c r="S128" s="52"/>
      <c r="T128" s="52"/>
      <c r="U128" s="52"/>
      <c r="V128" s="52"/>
      <c r="W128" s="52"/>
      <c r="X128" s="52"/>
      <c r="Y128" s="54"/>
      <c r="Z128" s="52"/>
    </row>
    <row r="129" spans="1:26" x14ac:dyDescent="0.25">
      <c r="A129" s="48" t="s">
        <v>182</v>
      </c>
      <c r="B129" s="50" t="s">
        <v>183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1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2"/>
    </row>
    <row r="130" spans="1:26" x14ac:dyDescent="0.25">
      <c r="A130" s="53">
        <v>1</v>
      </c>
      <c r="B130" s="52">
        <v>2.9641264318996705</v>
      </c>
      <c r="C130" s="52">
        <v>90.868073661869758</v>
      </c>
      <c r="D130" s="52">
        <v>58.148859290560381</v>
      </c>
      <c r="E130" s="51">
        <v>1.42615</v>
      </c>
      <c r="F130" s="54">
        <v>20.559210526315788</v>
      </c>
      <c r="G130" s="55">
        <v>0.19866013460872572</v>
      </c>
      <c r="H130" s="55">
        <v>5.4420000000000003E-2</v>
      </c>
      <c r="I130" s="55">
        <v>1.5299999999999999E-3</v>
      </c>
      <c r="J130" s="55">
        <v>0.36448999999999998</v>
      </c>
      <c r="K130" s="55">
        <v>9.75E-3</v>
      </c>
      <c r="L130" s="55">
        <v>4.8640000000000003E-2</v>
      </c>
      <c r="M130" s="55">
        <v>4.6999999999999999E-4</v>
      </c>
      <c r="N130" s="51">
        <v>0.36123123313090411</v>
      </c>
      <c r="O130" s="55">
        <v>1.487E-2</v>
      </c>
      <c r="P130" s="55">
        <v>1.9000000000000001E-4</v>
      </c>
      <c r="Q130" s="52">
        <v>388.5</v>
      </c>
      <c r="R130" s="52">
        <v>61.53</v>
      </c>
      <c r="S130" s="52">
        <v>306.10000000000002</v>
      </c>
      <c r="T130" s="52">
        <v>2.89</v>
      </c>
      <c r="U130" s="52">
        <v>315.60000000000002</v>
      </c>
      <c r="V130" s="52">
        <v>7.26</v>
      </c>
      <c r="W130" s="52">
        <v>298.3</v>
      </c>
      <c r="X130" s="52">
        <v>3.74</v>
      </c>
      <c r="Y130" s="54">
        <v>305.43662106503541</v>
      </c>
      <c r="Z130" s="52">
        <v>2.9635725832204769</v>
      </c>
    </row>
    <row r="131" spans="1:26" x14ac:dyDescent="0.25">
      <c r="A131" s="53">
        <v>2</v>
      </c>
      <c r="B131" s="52">
        <v>6.5193524993688365</v>
      </c>
      <c r="C131" s="52">
        <v>153.65424686111888</v>
      </c>
      <c r="D131" s="52">
        <v>131.49420341683407</v>
      </c>
      <c r="E131" s="51">
        <v>1.0744100000000001</v>
      </c>
      <c r="F131" s="54">
        <v>20.420665713702267</v>
      </c>
      <c r="G131" s="55">
        <v>0.17931154292203338</v>
      </c>
      <c r="H131" s="55">
        <v>6.2149999999999997E-2</v>
      </c>
      <c r="I131" s="55">
        <v>1.16E-3</v>
      </c>
      <c r="J131" s="55">
        <v>0.41900999999999999</v>
      </c>
      <c r="K131" s="55">
        <v>7.2399999999999999E-3</v>
      </c>
      <c r="L131" s="55">
        <v>4.897E-2</v>
      </c>
      <c r="M131" s="55">
        <v>4.2999999999999999E-4</v>
      </c>
      <c r="N131" s="51">
        <v>0.5081877279696555</v>
      </c>
      <c r="O131" s="55">
        <v>1.6549999999999999E-2</v>
      </c>
      <c r="P131" s="55">
        <v>1.8000000000000001E-4</v>
      </c>
      <c r="Q131" s="52">
        <v>679.2</v>
      </c>
      <c r="R131" s="52">
        <v>39.46</v>
      </c>
      <c r="S131" s="52">
        <v>308.2</v>
      </c>
      <c r="T131" s="52">
        <v>2.63</v>
      </c>
      <c r="U131" s="52">
        <v>355.3</v>
      </c>
      <c r="V131" s="52">
        <v>5.18</v>
      </c>
      <c r="W131" s="52">
        <v>331.8</v>
      </c>
      <c r="X131" s="52">
        <v>3.5</v>
      </c>
      <c r="Y131" s="54">
        <v>304.55757910800787</v>
      </c>
      <c r="Z131" s="52">
        <v>2.670743113469932</v>
      </c>
    </row>
    <row r="132" spans="1:26" x14ac:dyDescent="0.25">
      <c r="A132" s="53">
        <v>3</v>
      </c>
      <c r="B132" s="52">
        <v>13.694578256646787</v>
      </c>
      <c r="C132" s="52">
        <v>371.53776275417511</v>
      </c>
      <c r="D132" s="52">
        <v>274.68361535583153</v>
      </c>
      <c r="E132" s="51">
        <v>1.2461800000000001</v>
      </c>
      <c r="F132" s="54">
        <v>20.682523267838679</v>
      </c>
      <c r="G132" s="55">
        <v>0.17110670748987533</v>
      </c>
      <c r="H132" s="55">
        <v>6.0499999999999998E-2</v>
      </c>
      <c r="I132" s="55">
        <v>8.8999999999999995E-4</v>
      </c>
      <c r="J132" s="55">
        <v>0.40279999999999999</v>
      </c>
      <c r="K132" s="55">
        <v>5.3299999999999997E-3</v>
      </c>
      <c r="L132" s="55">
        <v>4.8349999999999997E-2</v>
      </c>
      <c r="M132" s="55">
        <v>4.0000000000000002E-4</v>
      </c>
      <c r="N132" s="51">
        <v>0.62520978403642924</v>
      </c>
      <c r="O132" s="55">
        <v>6.9199999999999999E-3</v>
      </c>
      <c r="P132" s="55">
        <v>6.9999999999999994E-5</v>
      </c>
      <c r="Q132" s="52">
        <v>621.5</v>
      </c>
      <c r="R132" s="52">
        <v>31.52</v>
      </c>
      <c r="S132" s="52">
        <v>304.39999999999998</v>
      </c>
      <c r="T132" s="52">
        <v>2.4900000000000002</v>
      </c>
      <c r="U132" s="52">
        <v>343.7</v>
      </c>
      <c r="V132" s="52">
        <v>3.86</v>
      </c>
      <c r="W132" s="52">
        <v>139.5</v>
      </c>
      <c r="X132" s="52">
        <v>1.44</v>
      </c>
      <c r="Y132" s="54">
        <v>301.37302287270421</v>
      </c>
      <c r="Z132" s="52">
        <v>2.4789147765064725</v>
      </c>
    </row>
    <row r="133" spans="1:26" x14ac:dyDescent="0.25">
      <c r="A133" s="53">
        <v>4</v>
      </c>
      <c r="B133" s="52">
        <v>29.479561040671726</v>
      </c>
      <c r="C133" s="52">
        <v>248.46091078023693</v>
      </c>
      <c r="D133" s="52">
        <v>580.30782417949933</v>
      </c>
      <c r="E133" s="51">
        <v>0.39463999999999999</v>
      </c>
      <c r="F133" s="54">
        <v>20.441537203597711</v>
      </c>
      <c r="G133" s="55">
        <v>0.17132114173088842</v>
      </c>
      <c r="H133" s="55">
        <v>5.9720000000000002E-2</v>
      </c>
      <c r="I133" s="55">
        <v>8.8999999999999995E-4</v>
      </c>
      <c r="J133" s="55">
        <v>0.40229999999999999</v>
      </c>
      <c r="K133" s="55">
        <v>5.3600000000000002E-3</v>
      </c>
      <c r="L133" s="55">
        <v>4.8919999999999998E-2</v>
      </c>
      <c r="M133" s="55">
        <v>4.0999999999999999E-4</v>
      </c>
      <c r="N133" s="51">
        <v>0.62904635652481666</v>
      </c>
      <c r="O133" s="55">
        <v>1.265E-2</v>
      </c>
      <c r="P133" s="55">
        <v>1.4999999999999999E-4</v>
      </c>
      <c r="Q133" s="52">
        <v>593.6</v>
      </c>
      <c r="R133" s="52">
        <v>31.63</v>
      </c>
      <c r="S133" s="52">
        <v>307.89999999999998</v>
      </c>
      <c r="T133" s="52">
        <v>2.5299999999999998</v>
      </c>
      <c r="U133" s="52">
        <v>343.3</v>
      </c>
      <c r="V133" s="52">
        <v>3.88</v>
      </c>
      <c r="W133" s="52">
        <v>254.1</v>
      </c>
      <c r="X133" s="52">
        <v>2.95</v>
      </c>
      <c r="Y133" s="54">
        <v>305.16835346909915</v>
      </c>
      <c r="Z133" s="52">
        <v>2.5418356685195538</v>
      </c>
    </row>
    <row r="134" spans="1:26" x14ac:dyDescent="0.25">
      <c r="A134" s="53">
        <v>5</v>
      </c>
      <c r="B134" s="52">
        <v>28.045965447925269</v>
      </c>
      <c r="C134" s="52">
        <v>276.90032305823564</v>
      </c>
      <c r="D134" s="52">
        <v>353.59977606037137</v>
      </c>
      <c r="E134" s="51">
        <v>0.72209000000000001</v>
      </c>
      <c r="F134" s="54">
        <v>13.183915622940013</v>
      </c>
      <c r="G134" s="55">
        <v>0.10950384762626511</v>
      </c>
      <c r="H134" s="55">
        <v>7.2029999999999997E-2</v>
      </c>
      <c r="I134" s="55">
        <v>9.7999999999999997E-4</v>
      </c>
      <c r="J134" s="55">
        <v>0.75226999999999999</v>
      </c>
      <c r="K134" s="55">
        <v>9.1000000000000004E-3</v>
      </c>
      <c r="L134" s="55">
        <v>7.5850000000000001E-2</v>
      </c>
      <c r="M134" s="55">
        <v>6.3000000000000003E-4</v>
      </c>
      <c r="N134" s="51">
        <v>0.68662136808478269</v>
      </c>
      <c r="O134" s="55">
        <v>2.954E-2</v>
      </c>
      <c r="P134" s="55">
        <v>2.7999999999999998E-4</v>
      </c>
      <c r="Q134" s="52">
        <v>986.7</v>
      </c>
      <c r="R134" s="52">
        <v>27.53</v>
      </c>
      <c r="S134" s="52">
        <v>471.3</v>
      </c>
      <c r="T134" s="52">
        <v>3.79</v>
      </c>
      <c r="U134" s="52">
        <v>569.5</v>
      </c>
      <c r="V134" s="52">
        <v>5.27</v>
      </c>
      <c r="W134" s="52">
        <v>588.4</v>
      </c>
      <c r="X134" s="52">
        <v>5.54</v>
      </c>
      <c r="Y134" s="54">
        <v>462.46340592044146</v>
      </c>
      <c r="Z134" s="52">
        <v>3.8001829617016547</v>
      </c>
    </row>
    <row r="135" spans="1:26" x14ac:dyDescent="0.25">
      <c r="A135" s="53">
        <v>6</v>
      </c>
      <c r="B135" s="52">
        <v>25.304152045156524</v>
      </c>
      <c r="C135" s="52">
        <v>290.88440001053397</v>
      </c>
      <c r="D135" s="52">
        <v>501.33773554553949</v>
      </c>
      <c r="E135" s="51">
        <v>0.53525999999999996</v>
      </c>
      <c r="F135" s="54">
        <v>20.859407592824361</v>
      </c>
      <c r="G135" s="55">
        <v>0.17839710290066724</v>
      </c>
      <c r="H135" s="55">
        <v>5.1700000000000003E-2</v>
      </c>
      <c r="I135" s="55">
        <v>7.9000000000000001E-4</v>
      </c>
      <c r="J135" s="55">
        <v>0.34122999999999998</v>
      </c>
      <c r="K135" s="55">
        <v>4.7200000000000002E-3</v>
      </c>
      <c r="L135" s="55">
        <v>4.7940000000000003E-2</v>
      </c>
      <c r="M135" s="55">
        <v>4.0999999999999999E-4</v>
      </c>
      <c r="N135" s="51">
        <v>0.61828830883236796</v>
      </c>
      <c r="O135" s="55">
        <v>1.444E-2</v>
      </c>
      <c r="P135" s="55">
        <v>1.6000000000000001E-4</v>
      </c>
      <c r="Q135" s="52">
        <v>272</v>
      </c>
      <c r="R135" s="52">
        <v>34.57</v>
      </c>
      <c r="S135" s="52">
        <v>301.8</v>
      </c>
      <c r="T135" s="52">
        <v>2.4900000000000002</v>
      </c>
      <c r="U135" s="52">
        <v>298.10000000000002</v>
      </c>
      <c r="V135" s="52">
        <v>3.58</v>
      </c>
      <c r="W135" s="52">
        <v>289.7</v>
      </c>
      <c r="X135" s="52">
        <v>3.11</v>
      </c>
      <c r="Y135" s="54">
        <v>302.1122304297237</v>
      </c>
      <c r="Z135" s="52">
        <v>2.5623926933692038</v>
      </c>
    </row>
    <row r="136" spans="1:26" x14ac:dyDescent="0.25">
      <c r="A136" s="53">
        <v>7</v>
      </c>
      <c r="B136" s="52">
        <v>11.317196306417193</v>
      </c>
      <c r="C136" s="52">
        <v>187.14630946748741</v>
      </c>
      <c r="D136" s="52">
        <v>223.30319196838926</v>
      </c>
      <c r="E136" s="51">
        <v>0.77347999999999995</v>
      </c>
      <c r="F136" s="54">
        <v>20.920502092050206</v>
      </c>
      <c r="G136" s="55">
        <v>0.1838203112690604</v>
      </c>
      <c r="H136" s="55">
        <v>5.2470000000000003E-2</v>
      </c>
      <c r="I136" s="55">
        <v>9.3000000000000005E-4</v>
      </c>
      <c r="J136" s="55">
        <v>0.34534999999999999</v>
      </c>
      <c r="K136" s="55">
        <v>5.6499999999999996E-3</v>
      </c>
      <c r="L136" s="55">
        <v>4.7800000000000002E-2</v>
      </c>
      <c r="M136" s="55">
        <v>4.2000000000000002E-4</v>
      </c>
      <c r="N136" s="51">
        <v>0.53707187025585967</v>
      </c>
      <c r="O136" s="55">
        <v>1.397E-2</v>
      </c>
      <c r="P136" s="55">
        <v>1.6000000000000001E-4</v>
      </c>
      <c r="Q136" s="52">
        <v>305.8</v>
      </c>
      <c r="R136" s="52">
        <v>39.68</v>
      </c>
      <c r="S136" s="52">
        <v>301</v>
      </c>
      <c r="T136" s="52">
        <v>2.57</v>
      </c>
      <c r="U136" s="52">
        <v>301.2</v>
      </c>
      <c r="V136" s="52">
        <v>4.2699999999999996</v>
      </c>
      <c r="W136" s="52">
        <v>280.39999999999998</v>
      </c>
      <c r="X136" s="52">
        <v>3.22</v>
      </c>
      <c r="Y136" s="54">
        <v>300.95869510579809</v>
      </c>
      <c r="Z136" s="52">
        <v>2.6280468822898397</v>
      </c>
    </row>
    <row r="137" spans="1:26" x14ac:dyDescent="0.25">
      <c r="A137" s="53">
        <v>8</v>
      </c>
      <c r="B137" s="52">
        <v>44.373954985517287</v>
      </c>
      <c r="C137" s="52">
        <v>868.15383204836553</v>
      </c>
      <c r="D137" s="52">
        <v>866.86847833422667</v>
      </c>
      <c r="E137" s="51">
        <v>0.92435</v>
      </c>
      <c r="F137" s="54">
        <v>20.738282870178349</v>
      </c>
      <c r="G137" s="55">
        <v>0.17633131432544843</v>
      </c>
      <c r="H137" s="55">
        <v>5.3859999999999998E-2</v>
      </c>
      <c r="I137" s="55">
        <v>7.5000000000000002E-4</v>
      </c>
      <c r="J137" s="55">
        <v>0.35764000000000001</v>
      </c>
      <c r="K137" s="55">
        <v>4.4900000000000001E-3</v>
      </c>
      <c r="L137" s="55">
        <v>4.8219999999999999E-2</v>
      </c>
      <c r="M137" s="55">
        <v>4.0999999999999999E-4</v>
      </c>
      <c r="N137" s="51">
        <v>0.67726151205637863</v>
      </c>
      <c r="O137" s="55">
        <v>1.166E-2</v>
      </c>
      <c r="P137" s="55">
        <v>1.2E-4</v>
      </c>
      <c r="Q137" s="52">
        <v>364.9</v>
      </c>
      <c r="R137" s="52">
        <v>31.17</v>
      </c>
      <c r="S137" s="52">
        <v>303.60000000000002</v>
      </c>
      <c r="T137" s="52">
        <v>2.5099999999999998</v>
      </c>
      <c r="U137" s="52">
        <v>310.5</v>
      </c>
      <c r="V137" s="52">
        <v>3.36</v>
      </c>
      <c r="W137" s="52">
        <v>234.3</v>
      </c>
      <c r="X137" s="52">
        <v>2.38</v>
      </c>
      <c r="Y137" s="54">
        <v>303.04649757168806</v>
      </c>
      <c r="Z137" s="52">
        <v>2.5538936151355212</v>
      </c>
    </row>
    <row r="138" spans="1:26" x14ac:dyDescent="0.25">
      <c r="A138" s="53">
        <v>9</v>
      </c>
      <c r="B138" s="52">
        <v>25.351121418871553</v>
      </c>
      <c r="C138" s="52">
        <v>4.748750981072174</v>
      </c>
      <c r="D138" s="52">
        <v>231.65440311423177</v>
      </c>
      <c r="E138" s="51">
        <v>1.8919999999999999E-2</v>
      </c>
      <c r="F138" s="54">
        <v>9.6814793300416291</v>
      </c>
      <c r="G138" s="55">
        <v>8.3420627396040753E-2</v>
      </c>
      <c r="H138" s="55">
        <v>6.0319999999999999E-2</v>
      </c>
      <c r="I138" s="55">
        <v>8.9999999999999998E-4</v>
      </c>
      <c r="J138" s="55">
        <v>0.85802999999999996</v>
      </c>
      <c r="K138" s="55">
        <v>1.174E-2</v>
      </c>
      <c r="L138" s="55">
        <v>0.10329000000000001</v>
      </c>
      <c r="M138" s="55">
        <v>8.8999999999999995E-4</v>
      </c>
      <c r="N138" s="51">
        <v>0.62974699672099654</v>
      </c>
      <c r="O138" s="55">
        <v>3.8510000000000003E-2</v>
      </c>
      <c r="P138" s="55">
        <v>1.41E-3</v>
      </c>
      <c r="Q138" s="52">
        <v>615.1</v>
      </c>
      <c r="R138" s="52">
        <v>31.98</v>
      </c>
      <c r="S138" s="52">
        <v>633.70000000000005</v>
      </c>
      <c r="T138" s="52">
        <v>5.22</v>
      </c>
      <c r="U138" s="52">
        <v>629</v>
      </c>
      <c r="V138" s="52">
        <v>6.42</v>
      </c>
      <c r="W138" s="52">
        <v>763.7</v>
      </c>
      <c r="X138" s="52">
        <v>27.41</v>
      </c>
      <c r="Y138" s="54">
        <v>634.05385674838385</v>
      </c>
      <c r="Z138" s="52">
        <v>5.3570153512765497</v>
      </c>
    </row>
    <row r="139" spans="1:26" x14ac:dyDescent="0.25">
      <c r="A139" s="53">
        <v>10</v>
      </c>
      <c r="B139" s="52">
        <v>20.852302585697483</v>
      </c>
      <c r="C139" s="52">
        <v>87.467612818968945</v>
      </c>
      <c r="D139" s="52">
        <v>413.95307859993699</v>
      </c>
      <c r="E139" s="51">
        <v>0.19497999999999999</v>
      </c>
      <c r="F139" s="54">
        <v>20.990764063811923</v>
      </c>
      <c r="G139" s="55">
        <v>0.18065099215287339</v>
      </c>
      <c r="H139" s="55">
        <v>5.1189999999999999E-2</v>
      </c>
      <c r="I139" s="55">
        <v>8.0999999999999996E-4</v>
      </c>
      <c r="J139" s="55">
        <v>0.33578999999999998</v>
      </c>
      <c r="K139" s="55">
        <v>4.9100000000000003E-3</v>
      </c>
      <c r="L139" s="55">
        <v>4.7640000000000002E-2</v>
      </c>
      <c r="M139" s="55">
        <v>4.0999999999999999E-4</v>
      </c>
      <c r="N139" s="51">
        <v>0.58857033658754287</v>
      </c>
      <c r="O139" s="55">
        <v>1.482E-2</v>
      </c>
      <c r="P139" s="55">
        <v>2.1000000000000001E-4</v>
      </c>
      <c r="Q139" s="52">
        <v>249.3</v>
      </c>
      <c r="R139" s="52">
        <v>36</v>
      </c>
      <c r="S139" s="52">
        <v>300</v>
      </c>
      <c r="T139" s="52">
        <v>2.5499999999999998</v>
      </c>
      <c r="U139" s="52">
        <v>294</v>
      </c>
      <c r="V139" s="52">
        <v>3.73</v>
      </c>
      <c r="W139" s="52">
        <v>297.3</v>
      </c>
      <c r="X139" s="52">
        <v>4.24</v>
      </c>
      <c r="Y139" s="54">
        <v>300.43712861786099</v>
      </c>
      <c r="Z139" s="52">
        <v>2.5650445346057591</v>
      </c>
    </row>
    <row r="140" spans="1:26" x14ac:dyDescent="0.25">
      <c r="A140" s="53">
        <v>11</v>
      </c>
      <c r="B140" s="52">
        <v>3.6900780034858811</v>
      </c>
      <c r="C140" s="52">
        <v>13.591673282169756</v>
      </c>
      <c r="D140" s="52">
        <v>72.067815977268168</v>
      </c>
      <c r="E140" s="51">
        <v>0.17401</v>
      </c>
      <c r="F140" s="54">
        <v>20.614306328592043</v>
      </c>
      <c r="G140" s="55">
        <v>0.1997263239422441</v>
      </c>
      <c r="H140" s="55">
        <v>5.6009999999999997E-2</v>
      </c>
      <c r="I140" s="55">
        <v>1.34E-3</v>
      </c>
      <c r="J140" s="55">
        <v>0.37418000000000001</v>
      </c>
      <c r="K140" s="55">
        <v>8.5599999999999999E-3</v>
      </c>
      <c r="L140" s="55">
        <v>4.8509999999999998E-2</v>
      </c>
      <c r="M140" s="55">
        <v>4.6999999999999999E-4</v>
      </c>
      <c r="N140" s="51">
        <v>0.42351947859290989</v>
      </c>
      <c r="O140" s="55">
        <v>1.6E-2</v>
      </c>
      <c r="P140" s="55">
        <v>4.4999999999999999E-4</v>
      </c>
      <c r="Q140" s="52">
        <v>452.2</v>
      </c>
      <c r="R140" s="52">
        <v>52.24</v>
      </c>
      <c r="S140" s="52">
        <v>305.39999999999998</v>
      </c>
      <c r="T140" s="52">
        <v>2.9</v>
      </c>
      <c r="U140" s="52">
        <v>322.7</v>
      </c>
      <c r="V140" s="52">
        <v>6.33</v>
      </c>
      <c r="W140" s="52">
        <v>320.8</v>
      </c>
      <c r="X140" s="52">
        <v>9</v>
      </c>
      <c r="Y140" s="54">
        <v>304.03703798127634</v>
      </c>
      <c r="Z140" s="52">
        <v>2.9450639134937218</v>
      </c>
    </row>
    <row r="141" spans="1:26" x14ac:dyDescent="0.25">
      <c r="A141" s="53">
        <v>12</v>
      </c>
      <c r="B141" s="52">
        <v>39.357183549818338</v>
      </c>
      <c r="C141" s="52">
        <v>545.29204310629018</v>
      </c>
      <c r="D141" s="52">
        <v>774.14269302700131</v>
      </c>
      <c r="E141" s="51">
        <v>0.6431</v>
      </c>
      <c r="F141" s="54">
        <v>20.563438206868188</v>
      </c>
      <c r="G141" s="55">
        <v>0.16068489653732082</v>
      </c>
      <c r="H141" s="55">
        <v>5.0410000000000003E-2</v>
      </c>
      <c r="I141" s="55">
        <v>6.9999999999999999E-4</v>
      </c>
      <c r="J141" s="55">
        <v>0.33753</v>
      </c>
      <c r="K141" s="55">
        <v>4.0699999999999998E-3</v>
      </c>
      <c r="L141" s="55">
        <v>4.863E-2</v>
      </c>
      <c r="M141" s="55">
        <v>3.8000000000000002E-4</v>
      </c>
      <c r="N141" s="51">
        <v>0.64803326123498861</v>
      </c>
      <c r="O141" s="55">
        <v>1.4489999999999999E-2</v>
      </c>
      <c r="P141" s="55">
        <v>1.2999999999999999E-4</v>
      </c>
      <c r="Q141" s="52">
        <v>213.9</v>
      </c>
      <c r="R141" s="52">
        <v>31.84</v>
      </c>
      <c r="S141" s="52">
        <v>306.10000000000002</v>
      </c>
      <c r="T141" s="52">
        <v>2.36</v>
      </c>
      <c r="U141" s="52">
        <v>295.3</v>
      </c>
      <c r="V141" s="52">
        <v>3.09</v>
      </c>
      <c r="W141" s="52">
        <v>290.8</v>
      </c>
      <c r="X141" s="52">
        <v>2.5</v>
      </c>
      <c r="Y141" s="54">
        <v>306.8794419500768</v>
      </c>
      <c r="Z141" s="52">
        <v>2.3766634335296581</v>
      </c>
    </row>
    <row r="142" spans="1:26" x14ac:dyDescent="0.25">
      <c r="A142" s="53">
        <v>13</v>
      </c>
      <c r="B142" s="52">
        <v>3.5220346558168734</v>
      </c>
      <c r="C142" s="52">
        <v>35.395591707185169</v>
      </c>
      <c r="D142" s="52">
        <v>68.756182125700477</v>
      </c>
      <c r="E142" s="51">
        <v>0.47492000000000001</v>
      </c>
      <c r="F142" s="54">
        <v>20.563438206868188</v>
      </c>
      <c r="G142" s="55">
        <v>0.20297039562608946</v>
      </c>
      <c r="H142" s="55">
        <v>5.7329999999999999E-2</v>
      </c>
      <c r="I142" s="55">
        <v>1.41E-3</v>
      </c>
      <c r="J142" s="55">
        <v>0.38394</v>
      </c>
      <c r="K142" s="55">
        <v>9.0399999999999994E-3</v>
      </c>
      <c r="L142" s="55">
        <v>4.863E-2</v>
      </c>
      <c r="M142" s="55">
        <v>4.8000000000000001E-4</v>
      </c>
      <c r="N142" s="51">
        <v>0.41921025478645874</v>
      </c>
      <c r="O142" s="55">
        <v>1.5709999999999998E-2</v>
      </c>
      <c r="P142" s="55">
        <v>2.9E-4</v>
      </c>
      <c r="Q142" s="52">
        <v>503.9</v>
      </c>
      <c r="R142" s="52">
        <v>53.72</v>
      </c>
      <c r="S142" s="52">
        <v>306.10000000000002</v>
      </c>
      <c r="T142" s="52">
        <v>2.93</v>
      </c>
      <c r="U142" s="52">
        <v>329.9</v>
      </c>
      <c r="V142" s="52">
        <v>6.63</v>
      </c>
      <c r="W142" s="52">
        <v>315.10000000000002</v>
      </c>
      <c r="X142" s="52">
        <v>5.72</v>
      </c>
      <c r="Y142" s="54">
        <v>304.28269262806032</v>
      </c>
      <c r="Z142" s="52">
        <v>3.005749970373969</v>
      </c>
    </row>
    <row r="143" spans="1:26" x14ac:dyDescent="0.25">
      <c r="A143" s="53">
        <v>14</v>
      </c>
      <c r="B143" s="52">
        <v>14.751381558703454</v>
      </c>
      <c r="C143" s="52">
        <v>125.7909390860631</v>
      </c>
      <c r="D143" s="52">
        <v>285.44501444692958</v>
      </c>
      <c r="E143" s="51">
        <v>0.40356999999999998</v>
      </c>
      <c r="F143" s="54">
        <v>20.370747606437156</v>
      </c>
      <c r="G143" s="55">
        <v>0.18673531112032429</v>
      </c>
      <c r="H143" s="55">
        <v>5.2440000000000001E-2</v>
      </c>
      <c r="I143" s="55">
        <v>1.01E-3</v>
      </c>
      <c r="J143" s="55">
        <v>0.35454999999999998</v>
      </c>
      <c r="K143" s="55">
        <v>6.45E-3</v>
      </c>
      <c r="L143" s="55">
        <v>4.9090000000000002E-2</v>
      </c>
      <c r="M143" s="55">
        <v>4.4999999999999999E-4</v>
      </c>
      <c r="N143" s="51">
        <v>0.50389176026946225</v>
      </c>
      <c r="O143" s="55">
        <v>1.5630000000000002E-2</v>
      </c>
      <c r="P143" s="55">
        <v>2.4000000000000001E-4</v>
      </c>
      <c r="Q143" s="52">
        <v>304.7</v>
      </c>
      <c r="R143" s="52">
        <v>43.05</v>
      </c>
      <c r="S143" s="52">
        <v>308.89999999999998</v>
      </c>
      <c r="T143" s="52">
        <v>2.79</v>
      </c>
      <c r="U143" s="52">
        <v>308.10000000000002</v>
      </c>
      <c r="V143" s="52">
        <v>4.84</v>
      </c>
      <c r="W143" s="52">
        <v>313.60000000000002</v>
      </c>
      <c r="X143" s="52">
        <v>4.74</v>
      </c>
      <c r="Y143" s="54">
        <v>308.9697482061909</v>
      </c>
      <c r="Z143" s="52">
        <v>2.8157177084514076</v>
      </c>
    </row>
    <row r="144" spans="1:26" x14ac:dyDescent="0.25">
      <c r="A144" s="53">
        <v>15</v>
      </c>
      <c r="B144" s="52">
        <v>8.7191131704315055</v>
      </c>
      <c r="C144" s="52">
        <v>160.64140093954344</v>
      </c>
      <c r="D144" s="52">
        <v>172.22221758001959</v>
      </c>
      <c r="E144" s="51">
        <v>0.85218000000000005</v>
      </c>
      <c r="F144" s="54">
        <v>20.802995631370916</v>
      </c>
      <c r="G144" s="55">
        <v>0.19041643598508848</v>
      </c>
      <c r="H144" s="55">
        <v>5.1540000000000002E-2</v>
      </c>
      <c r="I144" s="55">
        <v>9.2000000000000003E-4</v>
      </c>
      <c r="J144" s="55">
        <v>0.34122999999999998</v>
      </c>
      <c r="K144" s="55">
        <v>5.77E-3</v>
      </c>
      <c r="L144" s="55">
        <v>4.8070000000000002E-2</v>
      </c>
      <c r="M144" s="55">
        <v>4.4000000000000002E-4</v>
      </c>
      <c r="N144" s="51">
        <v>0.54131485748505836</v>
      </c>
      <c r="O144" s="55">
        <v>1.528E-2</v>
      </c>
      <c r="P144" s="55">
        <v>1.9000000000000001E-4</v>
      </c>
      <c r="Q144" s="52">
        <v>264.89999999999998</v>
      </c>
      <c r="R144" s="52">
        <v>40.5</v>
      </c>
      <c r="S144" s="52">
        <v>302.7</v>
      </c>
      <c r="T144" s="52">
        <v>2.69</v>
      </c>
      <c r="U144" s="52">
        <v>298.10000000000002</v>
      </c>
      <c r="V144" s="52">
        <v>4.37</v>
      </c>
      <c r="W144" s="52">
        <v>306.39999999999998</v>
      </c>
      <c r="X144" s="52">
        <v>3.86</v>
      </c>
      <c r="Y144" s="54">
        <v>302.97873918363825</v>
      </c>
      <c r="Z144" s="52">
        <v>2.7534890976421802</v>
      </c>
    </row>
    <row r="145" spans="1:26" x14ac:dyDescent="0.25">
      <c r="A145" s="53">
        <v>16</v>
      </c>
      <c r="B145" s="52">
        <v>8.6263525909248262</v>
      </c>
      <c r="C145" s="52">
        <v>75.361905057578753</v>
      </c>
      <c r="D145" s="52">
        <v>168.47513802963496</v>
      </c>
      <c r="E145" s="51">
        <v>0.40772000000000003</v>
      </c>
      <c r="F145" s="54">
        <v>20.5761316872428</v>
      </c>
      <c r="G145" s="55">
        <v>0.18628596589273319</v>
      </c>
      <c r="H145" s="55">
        <v>5.2780000000000001E-2</v>
      </c>
      <c r="I145" s="55">
        <v>9.2000000000000003E-4</v>
      </c>
      <c r="J145" s="55">
        <v>0.35335</v>
      </c>
      <c r="K145" s="55">
        <v>5.8199999999999997E-3</v>
      </c>
      <c r="L145" s="55">
        <v>4.8599999999999997E-2</v>
      </c>
      <c r="M145" s="55">
        <v>4.4000000000000002E-4</v>
      </c>
      <c r="N145" s="51">
        <v>0.54966554947463697</v>
      </c>
      <c r="O145" s="55">
        <v>1.6160000000000001E-2</v>
      </c>
      <c r="P145" s="55">
        <v>2.3000000000000001E-4</v>
      </c>
      <c r="Q145" s="52">
        <v>319.3</v>
      </c>
      <c r="R145" s="52">
        <v>38.99</v>
      </c>
      <c r="S145" s="52">
        <v>305.89999999999998</v>
      </c>
      <c r="T145" s="52">
        <v>2.72</v>
      </c>
      <c r="U145" s="52">
        <v>307.2</v>
      </c>
      <c r="V145" s="52">
        <v>4.37</v>
      </c>
      <c r="W145" s="52">
        <v>324</v>
      </c>
      <c r="X145" s="52">
        <v>4.51</v>
      </c>
      <c r="Y145" s="54">
        <v>305.80424414759352</v>
      </c>
      <c r="Z145" s="52">
        <v>2.7490353817018653</v>
      </c>
    </row>
    <row r="146" spans="1:26" x14ac:dyDescent="0.25">
      <c r="A146" s="53">
        <v>17</v>
      </c>
      <c r="B146" s="52">
        <v>25.146562364347691</v>
      </c>
      <c r="C146" s="52">
        <v>101.48987290420548</v>
      </c>
      <c r="D146" s="52">
        <v>486.88022045766002</v>
      </c>
      <c r="E146" s="51">
        <v>0.18956000000000001</v>
      </c>
      <c r="F146" s="54">
        <v>20.403999183840032</v>
      </c>
      <c r="G146" s="55">
        <v>0.18318220038542368</v>
      </c>
      <c r="H146" s="55">
        <v>5.3789999999999998E-2</v>
      </c>
      <c r="I146" s="55">
        <v>8.8999999999999995E-4</v>
      </c>
      <c r="J146" s="55">
        <v>0.36318</v>
      </c>
      <c r="K146" s="55">
        <v>5.7099999999999998E-3</v>
      </c>
      <c r="L146" s="55">
        <v>4.9009999999999998E-2</v>
      </c>
      <c r="M146" s="55">
        <v>4.4000000000000002E-4</v>
      </c>
      <c r="N146" s="51">
        <v>0.57102324805224003</v>
      </c>
      <c r="O146" s="55">
        <v>1.7649999999999999E-2</v>
      </c>
      <c r="P146" s="55">
        <v>2.7E-4</v>
      </c>
      <c r="Q146" s="52">
        <v>362.2</v>
      </c>
      <c r="R146" s="52">
        <v>37.89</v>
      </c>
      <c r="S146" s="52">
        <v>308.5</v>
      </c>
      <c r="T146" s="52">
        <v>2.73</v>
      </c>
      <c r="U146" s="52">
        <v>314.60000000000002</v>
      </c>
      <c r="V146" s="52">
        <v>4.26</v>
      </c>
      <c r="W146" s="52">
        <v>353.6</v>
      </c>
      <c r="X146" s="52">
        <v>5.4</v>
      </c>
      <c r="Y146" s="54">
        <v>307.96350536193967</v>
      </c>
      <c r="Z146" s="52">
        <v>2.7440203212561243</v>
      </c>
    </row>
    <row r="147" spans="1:26" x14ac:dyDescent="0.25">
      <c r="A147" s="53">
        <v>18</v>
      </c>
      <c r="B147" s="52">
        <v>4.3924397188597251</v>
      </c>
      <c r="C147" s="52">
        <v>48.234061354973058</v>
      </c>
      <c r="D147" s="52">
        <v>85.701380550851695</v>
      </c>
      <c r="E147" s="51">
        <v>0.51063999999999998</v>
      </c>
      <c r="F147" s="54">
        <v>20.563438206868188</v>
      </c>
      <c r="G147" s="55">
        <v>0.1987418457172126</v>
      </c>
      <c r="H147" s="55">
        <v>5.432E-2</v>
      </c>
      <c r="I147" s="55">
        <v>1.23E-3</v>
      </c>
      <c r="J147" s="55">
        <v>0.36386000000000002</v>
      </c>
      <c r="K147" s="55">
        <v>7.9500000000000005E-3</v>
      </c>
      <c r="L147" s="55">
        <v>4.863E-2</v>
      </c>
      <c r="M147" s="55">
        <v>4.6999999999999999E-4</v>
      </c>
      <c r="N147" s="51">
        <v>0.44234464581094313</v>
      </c>
      <c r="O147" s="55">
        <v>1.477E-2</v>
      </c>
      <c r="P147" s="55">
        <v>2.5999999999999998E-4</v>
      </c>
      <c r="Q147" s="52">
        <v>384.1</v>
      </c>
      <c r="R147" s="52">
        <v>50.05</v>
      </c>
      <c r="S147" s="52">
        <v>306.10000000000002</v>
      </c>
      <c r="T147" s="52">
        <v>2.91</v>
      </c>
      <c r="U147" s="52">
        <v>315.10000000000002</v>
      </c>
      <c r="V147" s="52">
        <v>5.92</v>
      </c>
      <c r="W147" s="52">
        <v>296.3</v>
      </c>
      <c r="X147" s="52">
        <v>5.1100000000000003</v>
      </c>
      <c r="Y147" s="54">
        <v>305.41226603861617</v>
      </c>
      <c r="Z147" s="52">
        <v>2.9441776290167345</v>
      </c>
    </row>
    <row r="148" spans="1:26" x14ac:dyDescent="0.25">
      <c r="A148" s="53">
        <v>19</v>
      </c>
      <c r="B148" s="52">
        <v>13.73599925059492</v>
      </c>
      <c r="C148" s="52">
        <v>118.63974696516784</v>
      </c>
      <c r="D148" s="52">
        <v>270.30439555727662</v>
      </c>
      <c r="E148" s="51">
        <v>0.39981</v>
      </c>
      <c r="F148" s="54">
        <v>20.631318341242007</v>
      </c>
      <c r="G148" s="55">
        <v>0.20005610935390436</v>
      </c>
      <c r="H148" s="55">
        <v>5.3800000000000001E-2</v>
      </c>
      <c r="I148" s="55">
        <v>1.17E-3</v>
      </c>
      <c r="J148" s="55">
        <v>0.35924</v>
      </c>
      <c r="K148" s="55">
        <v>7.5300000000000002E-3</v>
      </c>
      <c r="L148" s="55">
        <v>4.8469999999999999E-2</v>
      </c>
      <c r="M148" s="55">
        <v>4.6999999999999999E-4</v>
      </c>
      <c r="N148" s="51">
        <v>0.46260950284550539</v>
      </c>
      <c r="O148" s="55">
        <v>1.546E-2</v>
      </c>
      <c r="P148" s="55">
        <v>2.7999999999999998E-4</v>
      </c>
      <c r="Q148" s="52">
        <v>362.4</v>
      </c>
      <c r="R148" s="52">
        <v>48.27</v>
      </c>
      <c r="S148" s="52">
        <v>305.10000000000002</v>
      </c>
      <c r="T148" s="52">
        <v>2.92</v>
      </c>
      <c r="U148" s="52">
        <v>311.60000000000002</v>
      </c>
      <c r="V148" s="52">
        <v>5.62</v>
      </c>
      <c r="W148" s="52">
        <v>310.2</v>
      </c>
      <c r="X148" s="52">
        <v>5.48</v>
      </c>
      <c r="Y148" s="54">
        <v>304.61684746552243</v>
      </c>
      <c r="Z148" s="52">
        <v>2.9426072727788801</v>
      </c>
    </row>
    <row r="149" spans="1:26" x14ac:dyDescent="0.25">
      <c r="A149" s="53">
        <v>20</v>
      </c>
      <c r="B149" s="52">
        <v>17.427407244632853</v>
      </c>
      <c r="C149" s="52">
        <v>125.80563466850155</v>
      </c>
      <c r="D149" s="52">
        <v>344.536913246224</v>
      </c>
      <c r="E149" s="51">
        <v>0.33331</v>
      </c>
      <c r="F149" s="54">
        <v>20.691082143596113</v>
      </c>
      <c r="G149" s="55">
        <v>0.19265439612286883</v>
      </c>
      <c r="H149" s="55">
        <v>5.2740000000000002E-2</v>
      </c>
      <c r="I149" s="55">
        <v>9.3000000000000005E-4</v>
      </c>
      <c r="J149" s="55">
        <v>0.35121999999999998</v>
      </c>
      <c r="K149" s="55">
        <v>5.9899999999999997E-3</v>
      </c>
      <c r="L149" s="55">
        <v>4.8329999999999998E-2</v>
      </c>
      <c r="M149" s="55">
        <v>4.4999999999999999E-4</v>
      </c>
      <c r="N149" s="51">
        <v>0.54594404703058796</v>
      </c>
      <c r="O149" s="55">
        <v>1.542E-2</v>
      </c>
      <c r="P149" s="55">
        <v>2.4000000000000001E-4</v>
      </c>
      <c r="Q149" s="52">
        <v>317.7</v>
      </c>
      <c r="R149" s="52">
        <v>39.69</v>
      </c>
      <c r="S149" s="52">
        <v>304.3</v>
      </c>
      <c r="T149" s="52">
        <v>2.78</v>
      </c>
      <c r="U149" s="52">
        <v>305.60000000000002</v>
      </c>
      <c r="V149" s="52">
        <v>4.5</v>
      </c>
      <c r="W149" s="52">
        <v>309.2</v>
      </c>
      <c r="X149" s="52">
        <v>4.75</v>
      </c>
      <c r="Y149" s="54">
        <v>304.14539744450951</v>
      </c>
      <c r="Z149" s="52">
        <v>2.8113458254079413</v>
      </c>
    </row>
    <row r="150" spans="1:26" x14ac:dyDescent="0.25">
      <c r="A150" s="53">
        <v>21</v>
      </c>
      <c r="B150" s="52">
        <v>24.455861288137903</v>
      </c>
      <c r="C150" s="52">
        <v>309.08007157056608</v>
      </c>
      <c r="D150" s="52">
        <v>478.54202154201988</v>
      </c>
      <c r="E150" s="51">
        <v>0.59079999999999999</v>
      </c>
      <c r="F150" s="54">
        <v>20.441537203597711</v>
      </c>
      <c r="G150" s="55">
        <v>0.1880353994607312</v>
      </c>
      <c r="H150" s="55">
        <v>6.3280000000000003E-2</v>
      </c>
      <c r="I150" s="55">
        <v>1.01E-3</v>
      </c>
      <c r="J150" s="55">
        <v>0.42654999999999998</v>
      </c>
      <c r="K150" s="55">
        <v>6.5599999999999999E-3</v>
      </c>
      <c r="L150" s="55">
        <v>4.8919999999999998E-2</v>
      </c>
      <c r="M150" s="55">
        <v>4.4999999999999999E-4</v>
      </c>
      <c r="N150" s="51">
        <v>0.5981252991444469</v>
      </c>
      <c r="O150" s="55">
        <v>1.486E-2</v>
      </c>
      <c r="P150" s="55">
        <v>2.1000000000000001E-4</v>
      </c>
      <c r="Q150" s="52">
        <v>717.7</v>
      </c>
      <c r="R150" s="52">
        <v>33.58</v>
      </c>
      <c r="S150" s="52">
        <v>307.89999999999998</v>
      </c>
      <c r="T150" s="52">
        <v>2.79</v>
      </c>
      <c r="U150" s="52">
        <v>360.7</v>
      </c>
      <c r="V150" s="52">
        <v>4.67</v>
      </c>
      <c r="W150" s="52">
        <v>298.2</v>
      </c>
      <c r="X150" s="52">
        <v>4.0999999999999996</v>
      </c>
      <c r="Y150" s="54">
        <v>303.82461133004654</v>
      </c>
      <c r="Z150" s="52">
        <v>2.7796066777260746</v>
      </c>
    </row>
    <row r="151" spans="1:26" x14ac:dyDescent="0.25">
      <c r="A151" s="53">
        <v>22</v>
      </c>
      <c r="B151" s="52">
        <v>23.420924936351859</v>
      </c>
      <c r="C151" s="52">
        <v>78.988306556706462</v>
      </c>
      <c r="D151" s="52">
        <v>458.46354691618927</v>
      </c>
      <c r="E151" s="51">
        <v>0.15792999999999999</v>
      </c>
      <c r="F151" s="54">
        <v>20.412329046744233</v>
      </c>
      <c r="G151" s="55">
        <v>0.19166506147177684</v>
      </c>
      <c r="H151" s="55">
        <v>5.348E-2</v>
      </c>
      <c r="I151" s="55">
        <v>9.3999999999999997E-4</v>
      </c>
      <c r="J151" s="55">
        <v>0.36101</v>
      </c>
      <c r="K151" s="55">
        <v>6.1199999999999996E-3</v>
      </c>
      <c r="L151" s="55">
        <v>4.8989999999999999E-2</v>
      </c>
      <c r="M151" s="55">
        <v>4.6000000000000001E-4</v>
      </c>
      <c r="N151" s="51">
        <v>0.55388321212679126</v>
      </c>
      <c r="O151" s="55">
        <v>1.6320000000000001E-2</v>
      </c>
      <c r="P151" s="55">
        <v>2.9E-4</v>
      </c>
      <c r="Q151" s="52">
        <v>349</v>
      </c>
      <c r="R151" s="52">
        <v>39.119999999999997</v>
      </c>
      <c r="S151" s="52">
        <v>308.3</v>
      </c>
      <c r="T151" s="52">
        <v>2.84</v>
      </c>
      <c r="U151" s="52">
        <v>313</v>
      </c>
      <c r="V151" s="52">
        <v>4.5599999999999996</v>
      </c>
      <c r="W151" s="52">
        <v>327.3</v>
      </c>
      <c r="X151" s="52">
        <v>5.73</v>
      </c>
      <c r="Y151" s="54">
        <v>307.95682772122638</v>
      </c>
      <c r="Z151" s="52">
        <v>2.8702691461243894</v>
      </c>
    </row>
    <row r="152" spans="1:26" x14ac:dyDescent="0.25">
      <c r="A152" s="53">
        <v>23</v>
      </c>
      <c r="B152" s="52">
        <v>15.669616533349608</v>
      </c>
      <c r="C152" s="52">
        <v>226.78896138748468</v>
      </c>
      <c r="D152" s="52">
        <v>303.83816245435116</v>
      </c>
      <c r="E152" s="51">
        <v>0.68176000000000003</v>
      </c>
      <c r="F152" s="54">
        <v>20.222446916076844</v>
      </c>
      <c r="G152" s="55">
        <v>0.16357894370941836</v>
      </c>
      <c r="H152" s="55">
        <v>7.9299999999999995E-2</v>
      </c>
      <c r="I152" s="55">
        <v>1.08E-3</v>
      </c>
      <c r="J152" s="55">
        <v>0.53996</v>
      </c>
      <c r="K152" s="55">
        <v>6.3600000000000002E-3</v>
      </c>
      <c r="L152" s="55">
        <v>4.9450000000000001E-2</v>
      </c>
      <c r="M152" s="55">
        <v>4.0000000000000002E-4</v>
      </c>
      <c r="N152" s="51">
        <v>0.68674920986194055</v>
      </c>
      <c r="O152" s="55">
        <v>2.0590000000000001E-2</v>
      </c>
      <c r="P152" s="55">
        <v>1.8000000000000001E-4</v>
      </c>
      <c r="Q152" s="52">
        <v>1179.7</v>
      </c>
      <c r="R152" s="52">
        <v>26.78</v>
      </c>
      <c r="S152" s="52">
        <v>311.10000000000002</v>
      </c>
      <c r="T152" s="52">
        <v>2.4300000000000002</v>
      </c>
      <c r="U152" s="52">
        <v>438.4</v>
      </c>
      <c r="V152" s="52">
        <v>4.1900000000000004</v>
      </c>
      <c r="W152" s="52">
        <v>411.9</v>
      </c>
      <c r="X152" s="52">
        <v>3.52</v>
      </c>
      <c r="Y152" s="54">
        <v>300.95693557217174</v>
      </c>
      <c r="Z152" s="52">
        <v>2.4337651331559784</v>
      </c>
    </row>
    <row r="153" spans="1:26" x14ac:dyDescent="0.25">
      <c r="A153" s="53">
        <v>24</v>
      </c>
      <c r="B153" s="52">
        <v>16.083716901049353</v>
      </c>
      <c r="C153" s="52">
        <v>124.92908421624816</v>
      </c>
      <c r="D153" s="52">
        <v>317.68444245795598</v>
      </c>
      <c r="E153" s="51">
        <v>0.36123</v>
      </c>
      <c r="F153" s="54">
        <v>20.559210526315788</v>
      </c>
      <c r="G153" s="55">
        <v>0.194433323234072</v>
      </c>
      <c r="H153" s="55">
        <v>5.2600000000000001E-2</v>
      </c>
      <c r="I153" s="55">
        <v>9.5E-4</v>
      </c>
      <c r="J153" s="55">
        <v>0.35259000000000001</v>
      </c>
      <c r="K153" s="55">
        <v>6.1799999999999997E-3</v>
      </c>
      <c r="L153" s="55">
        <v>4.8640000000000003E-2</v>
      </c>
      <c r="M153" s="55">
        <v>4.6000000000000001E-4</v>
      </c>
      <c r="N153" s="51">
        <v>0.53956749808380178</v>
      </c>
      <c r="O153" s="55">
        <v>1.525E-2</v>
      </c>
      <c r="P153" s="55">
        <v>2.4000000000000001E-4</v>
      </c>
      <c r="Q153" s="52">
        <v>311.7</v>
      </c>
      <c r="R153" s="52">
        <v>40.479999999999997</v>
      </c>
      <c r="S153" s="52">
        <v>306.2</v>
      </c>
      <c r="T153" s="52">
        <v>2.84</v>
      </c>
      <c r="U153" s="52">
        <v>306.7</v>
      </c>
      <c r="V153" s="52">
        <v>4.6399999999999997</v>
      </c>
      <c r="W153" s="52">
        <v>305.8</v>
      </c>
      <c r="X153" s="52">
        <v>4.82</v>
      </c>
      <c r="Y153" s="54">
        <v>306.11973155188525</v>
      </c>
      <c r="Z153" s="52">
        <v>2.8740229483542903</v>
      </c>
    </row>
    <row r="154" spans="1:26" x14ac:dyDescent="0.25">
      <c r="A154" s="53">
        <v>25</v>
      </c>
      <c r="B154" s="52">
        <v>6.3121665147347494</v>
      </c>
      <c r="C154" s="52">
        <v>50.538253883578619</v>
      </c>
      <c r="D154" s="52">
        <v>126.34791925082658</v>
      </c>
      <c r="E154" s="51">
        <v>0.36549999999999999</v>
      </c>
      <c r="F154" s="54">
        <v>20.824656393169512</v>
      </c>
      <c r="G154" s="55">
        <v>0.18213985183530187</v>
      </c>
      <c r="H154" s="55">
        <v>5.3449999999999998E-2</v>
      </c>
      <c r="I154" s="55">
        <v>1.1000000000000001E-3</v>
      </c>
      <c r="J154" s="55">
        <v>0.35343000000000002</v>
      </c>
      <c r="K154" s="55">
        <v>6.7799999999999996E-3</v>
      </c>
      <c r="L154" s="55">
        <v>4.802E-2</v>
      </c>
      <c r="M154" s="55">
        <v>4.2000000000000002E-4</v>
      </c>
      <c r="N154" s="51">
        <v>0.45593281560411786</v>
      </c>
      <c r="O154" s="55">
        <v>1.6080000000000001E-2</v>
      </c>
      <c r="P154" s="55">
        <v>2.5000000000000001E-4</v>
      </c>
      <c r="Q154" s="52">
        <v>348</v>
      </c>
      <c r="R154" s="52">
        <v>45.99</v>
      </c>
      <c r="S154" s="52">
        <v>302.3</v>
      </c>
      <c r="T154" s="52">
        <v>2.57</v>
      </c>
      <c r="U154" s="52">
        <v>307.3</v>
      </c>
      <c r="V154" s="52">
        <v>5.09</v>
      </c>
      <c r="W154" s="52">
        <v>322.39999999999998</v>
      </c>
      <c r="X154" s="52">
        <v>4.97</v>
      </c>
      <c r="Y154" s="54">
        <v>301.96004663200631</v>
      </c>
      <c r="Z154" s="52">
        <v>2.6338715432927122</v>
      </c>
    </row>
    <row r="155" spans="1:26" x14ac:dyDescent="0.25">
      <c r="A155" s="53">
        <v>26</v>
      </c>
      <c r="B155" s="52">
        <v>5.4870035821451069</v>
      </c>
      <c r="C155" s="52">
        <v>60.915894345254451</v>
      </c>
      <c r="D155" s="52">
        <v>109.51157032651037</v>
      </c>
      <c r="E155" s="51">
        <v>0.50849</v>
      </c>
      <c r="F155" s="54">
        <v>20.712510356255176</v>
      </c>
      <c r="G155" s="55">
        <v>0.18018339580835074</v>
      </c>
      <c r="H155" s="55">
        <v>5.3199999999999997E-2</v>
      </c>
      <c r="I155" s="55">
        <v>1.1299999999999999E-3</v>
      </c>
      <c r="J155" s="55">
        <v>0.35364000000000001</v>
      </c>
      <c r="K155" s="55">
        <v>7.0499999999999998E-3</v>
      </c>
      <c r="L155" s="55">
        <v>4.8280000000000003E-2</v>
      </c>
      <c r="M155" s="55">
        <v>4.2000000000000002E-4</v>
      </c>
      <c r="N155" s="51">
        <v>0.43636940541874525</v>
      </c>
      <c r="O155" s="55">
        <v>1.4800000000000001E-2</v>
      </c>
      <c r="P155" s="55">
        <v>2.2000000000000001E-4</v>
      </c>
      <c r="Q155" s="52">
        <v>337.3</v>
      </c>
      <c r="R155" s="52">
        <v>47.56</v>
      </c>
      <c r="S155" s="52">
        <v>303.89999999999998</v>
      </c>
      <c r="T155" s="52">
        <v>2.61</v>
      </c>
      <c r="U155" s="52">
        <v>307.5</v>
      </c>
      <c r="V155" s="52">
        <v>5.29</v>
      </c>
      <c r="W155" s="52">
        <v>296.89999999999998</v>
      </c>
      <c r="X155" s="52">
        <v>4.28</v>
      </c>
      <c r="Y155" s="54">
        <v>303.66397953961325</v>
      </c>
      <c r="Z155" s="52">
        <v>2.6363470588515323</v>
      </c>
    </row>
    <row r="156" spans="1:26" x14ac:dyDescent="0.25">
      <c r="A156" s="53">
        <v>27</v>
      </c>
      <c r="B156" s="52">
        <v>90.548231188323314</v>
      </c>
      <c r="C156" s="52">
        <v>303.860165147423</v>
      </c>
      <c r="D156" s="52">
        <v>1374.5223277672942</v>
      </c>
      <c r="E156" s="51">
        <v>0.20263</v>
      </c>
      <c r="F156" s="54">
        <v>15.56904873112253</v>
      </c>
      <c r="G156" s="55">
        <v>0.12362159197995472</v>
      </c>
      <c r="H156" s="55">
        <v>5.604E-2</v>
      </c>
      <c r="I156" s="55">
        <v>6.8000000000000005E-4</v>
      </c>
      <c r="J156" s="55">
        <v>0.49563000000000001</v>
      </c>
      <c r="K156" s="55">
        <v>5.0600000000000003E-3</v>
      </c>
      <c r="L156" s="55">
        <v>6.4229999999999995E-2</v>
      </c>
      <c r="M156" s="55">
        <v>5.1000000000000004E-4</v>
      </c>
      <c r="N156" s="51">
        <v>0.77774875247612496</v>
      </c>
      <c r="O156" s="55">
        <v>1.7170000000000001E-2</v>
      </c>
      <c r="P156" s="55">
        <v>1.4999999999999999E-4</v>
      </c>
      <c r="Q156" s="52">
        <v>453.5</v>
      </c>
      <c r="R156" s="52">
        <v>26.31</v>
      </c>
      <c r="S156" s="52">
        <v>401.3</v>
      </c>
      <c r="T156" s="52">
        <v>3.08</v>
      </c>
      <c r="U156" s="52">
        <v>408.7</v>
      </c>
      <c r="V156" s="52">
        <v>3.44</v>
      </c>
      <c r="W156" s="52">
        <v>344</v>
      </c>
      <c r="X156" s="52">
        <v>3.03</v>
      </c>
      <c r="Y156" s="54">
        <v>400.66197435109433</v>
      </c>
      <c r="Z156" s="52">
        <v>3.1386803538665782</v>
      </c>
    </row>
    <row r="157" spans="1:26" x14ac:dyDescent="0.25">
      <c r="A157" s="53">
        <v>28</v>
      </c>
      <c r="B157" s="52">
        <v>42.694544016804194</v>
      </c>
      <c r="C157" s="52">
        <v>156.29555886818815</v>
      </c>
      <c r="D157" s="52">
        <v>617.74512751339648</v>
      </c>
      <c r="E157" s="51">
        <v>0.23208999999999999</v>
      </c>
      <c r="F157" s="54">
        <v>14.790711433219936</v>
      </c>
      <c r="G157" s="55">
        <v>0.11813317813842279</v>
      </c>
      <c r="H157" s="55">
        <v>5.4980000000000001E-2</v>
      </c>
      <c r="I157" s="55">
        <v>7.2000000000000005E-4</v>
      </c>
      <c r="J157" s="55">
        <v>0.51183000000000001</v>
      </c>
      <c r="K157" s="55">
        <v>5.7999999999999996E-3</v>
      </c>
      <c r="L157" s="55">
        <v>6.7610000000000003E-2</v>
      </c>
      <c r="M157" s="55">
        <v>5.4000000000000001E-4</v>
      </c>
      <c r="N157" s="51">
        <v>0.7048238120253586</v>
      </c>
      <c r="O157" s="55">
        <v>1.9220000000000001E-2</v>
      </c>
      <c r="P157" s="55">
        <v>2.0000000000000001E-4</v>
      </c>
      <c r="Q157" s="52">
        <v>411.5</v>
      </c>
      <c r="R157" s="52">
        <v>28.76</v>
      </c>
      <c r="S157" s="52">
        <v>421.7</v>
      </c>
      <c r="T157" s="52">
        <v>3.28</v>
      </c>
      <c r="U157" s="52">
        <v>419.7</v>
      </c>
      <c r="V157" s="52">
        <v>3.9</v>
      </c>
      <c r="W157" s="52">
        <v>384.7</v>
      </c>
      <c r="X157" s="52">
        <v>3.92</v>
      </c>
      <c r="Y157" s="54">
        <v>421.87085772016007</v>
      </c>
      <c r="Z157" s="52">
        <v>3.3232800789316324</v>
      </c>
    </row>
    <row r="158" spans="1:26" x14ac:dyDescent="0.25">
      <c r="A158" s="53"/>
      <c r="B158" s="52"/>
      <c r="C158" s="52"/>
      <c r="D158" s="52"/>
      <c r="E158" s="51"/>
      <c r="F158" s="54"/>
      <c r="G158" s="55"/>
      <c r="H158" s="55"/>
      <c r="I158" s="55"/>
      <c r="J158" s="55"/>
      <c r="K158" s="55"/>
      <c r="L158" s="55"/>
      <c r="M158" s="55"/>
      <c r="N158" s="51"/>
      <c r="O158" s="55"/>
      <c r="P158" s="55"/>
      <c r="Q158" s="52"/>
      <c r="R158" s="52"/>
      <c r="S158" s="52"/>
      <c r="T158" s="52"/>
      <c r="U158" s="52"/>
      <c r="V158" s="52"/>
      <c r="W158" s="52"/>
      <c r="X158" s="52"/>
      <c r="Y158" s="54"/>
      <c r="Z158" s="52"/>
    </row>
    <row r="159" spans="1:26" x14ac:dyDescent="0.25">
      <c r="A159" s="48" t="s">
        <v>184</v>
      </c>
      <c r="B159" s="49" t="s">
        <v>181</v>
      </c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1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2"/>
    </row>
    <row r="160" spans="1:26" x14ac:dyDescent="0.25">
      <c r="A160" s="53">
        <v>1</v>
      </c>
      <c r="B160" s="52">
        <v>148.36881063167496</v>
      </c>
      <c r="C160" s="52">
        <v>1793.2757216730708</v>
      </c>
      <c r="D160" s="52">
        <v>2997.9091829339109</v>
      </c>
      <c r="E160" s="51">
        <v>0.54727000000000003</v>
      </c>
      <c r="F160" s="54">
        <v>21.308331557639036</v>
      </c>
      <c r="G160" s="55">
        <v>0.17253709763270475</v>
      </c>
      <c r="H160" s="55">
        <v>5.4899999999999997E-2</v>
      </c>
      <c r="I160" s="55">
        <v>7.5000000000000002E-4</v>
      </c>
      <c r="J160" s="55">
        <v>0.35477999999999998</v>
      </c>
      <c r="K160" s="55">
        <v>4.1000000000000003E-3</v>
      </c>
      <c r="L160" s="55">
        <v>4.6929999999999999E-2</v>
      </c>
      <c r="M160" s="55">
        <v>3.8000000000000002E-4</v>
      </c>
      <c r="N160" s="51">
        <v>0.70066159770909442</v>
      </c>
      <c r="O160" s="55">
        <v>1.0580000000000001E-2</v>
      </c>
      <c r="P160" s="55">
        <v>1E-4</v>
      </c>
      <c r="Q160" s="52">
        <v>408</v>
      </c>
      <c r="R160" s="52">
        <v>29.95</v>
      </c>
      <c r="S160" s="52">
        <v>295.7</v>
      </c>
      <c r="T160" s="52">
        <v>2.35</v>
      </c>
      <c r="U160" s="52">
        <v>308.3</v>
      </c>
      <c r="V160" s="52">
        <v>3.07</v>
      </c>
      <c r="W160" s="52">
        <v>212.7</v>
      </c>
      <c r="X160" s="52">
        <v>2.08</v>
      </c>
      <c r="Y160" s="54">
        <v>294.67849192565217</v>
      </c>
      <c r="Z160" s="52">
        <v>2.3673289508917423</v>
      </c>
    </row>
    <row r="161" spans="1:26" x14ac:dyDescent="0.25">
      <c r="A161" s="53">
        <v>2</v>
      </c>
      <c r="B161" s="52">
        <v>69.022366004136003</v>
      </c>
      <c r="C161" s="52">
        <v>696.83620444492544</v>
      </c>
      <c r="D161" s="52">
        <v>1404.7912032710551</v>
      </c>
      <c r="E161" s="51">
        <v>0.45347999999999999</v>
      </c>
      <c r="F161" s="54">
        <v>21.454623471358079</v>
      </c>
      <c r="G161" s="55">
        <v>0.17951733863612213</v>
      </c>
      <c r="H161" s="55">
        <v>5.2499999999999998E-2</v>
      </c>
      <c r="I161" s="55">
        <v>7.7999999999999999E-4</v>
      </c>
      <c r="J161" s="55">
        <v>0.33690999999999999</v>
      </c>
      <c r="K161" s="55">
        <v>4.3600000000000002E-3</v>
      </c>
      <c r="L161" s="55">
        <v>4.6609999999999999E-2</v>
      </c>
      <c r="M161" s="55">
        <v>3.8999999999999999E-4</v>
      </c>
      <c r="N161" s="51">
        <v>0.64656607925613463</v>
      </c>
      <c r="O161" s="55">
        <v>1.421E-2</v>
      </c>
      <c r="P161" s="55">
        <v>1.4999999999999999E-4</v>
      </c>
      <c r="Q161" s="52">
        <v>307.10000000000002</v>
      </c>
      <c r="R161" s="52">
        <v>33.619999999999997</v>
      </c>
      <c r="S161" s="52">
        <v>293.7</v>
      </c>
      <c r="T161" s="52">
        <v>2.4</v>
      </c>
      <c r="U161" s="52">
        <v>294.8</v>
      </c>
      <c r="V161" s="52">
        <v>3.31</v>
      </c>
      <c r="W161" s="52">
        <v>285.2</v>
      </c>
      <c r="X161" s="52">
        <v>3.05</v>
      </c>
      <c r="Y161" s="54">
        <v>293.56294742509556</v>
      </c>
      <c r="Z161" s="52">
        <v>2.4372861304987414</v>
      </c>
    </row>
    <row r="162" spans="1:26" x14ac:dyDescent="0.25">
      <c r="A162" s="53">
        <v>3</v>
      </c>
      <c r="B162" s="52">
        <v>133.90411844051792</v>
      </c>
      <c r="C162" s="52">
        <v>1290.4481182623754</v>
      </c>
      <c r="D162" s="52">
        <v>2711.6422841079734</v>
      </c>
      <c r="E162" s="51">
        <v>0.43472</v>
      </c>
      <c r="F162" s="54">
        <v>21.340162185232607</v>
      </c>
      <c r="G162" s="55">
        <v>0.16849893317405176</v>
      </c>
      <c r="H162" s="55">
        <v>5.67E-2</v>
      </c>
      <c r="I162" s="55">
        <v>7.1000000000000002E-4</v>
      </c>
      <c r="J162" s="55">
        <v>0.36581000000000002</v>
      </c>
      <c r="K162" s="55">
        <v>3.8E-3</v>
      </c>
      <c r="L162" s="55">
        <v>4.6859999999999999E-2</v>
      </c>
      <c r="M162" s="55">
        <v>3.6999999999999999E-4</v>
      </c>
      <c r="N162" s="51">
        <v>0.76010119729541525</v>
      </c>
      <c r="O162" s="55">
        <v>1.4789999999999999E-2</v>
      </c>
      <c r="P162" s="55">
        <v>1.2999999999999999E-4</v>
      </c>
      <c r="Q162" s="52">
        <v>479.1</v>
      </c>
      <c r="R162" s="52">
        <v>27.81</v>
      </c>
      <c r="S162" s="52">
        <v>295.2</v>
      </c>
      <c r="T162" s="52">
        <v>2.29</v>
      </c>
      <c r="U162" s="52">
        <v>316.5</v>
      </c>
      <c r="V162" s="52">
        <v>2.82</v>
      </c>
      <c r="W162" s="52">
        <v>296.8</v>
      </c>
      <c r="X162" s="52">
        <v>2.5299999999999998</v>
      </c>
      <c r="Y162" s="54">
        <v>293.59309075553404</v>
      </c>
      <c r="Z162" s="52">
        <v>2.2992731338330414</v>
      </c>
    </row>
    <row r="163" spans="1:26" x14ac:dyDescent="0.25">
      <c r="A163" s="53">
        <v>4</v>
      </c>
      <c r="B163" s="52">
        <v>53.530615686302852</v>
      </c>
      <c r="C163" s="52">
        <v>564.96434485648535</v>
      </c>
      <c r="D163" s="52">
        <v>1089.3769689520079</v>
      </c>
      <c r="E163" s="51">
        <v>0.47338000000000002</v>
      </c>
      <c r="F163" s="54">
        <v>21.440823327615782</v>
      </c>
      <c r="G163" s="55">
        <v>0.18848065103607356</v>
      </c>
      <c r="H163" s="55">
        <v>5.2209999999999999E-2</v>
      </c>
      <c r="I163" s="55">
        <v>8.8000000000000003E-4</v>
      </c>
      <c r="J163" s="55">
        <v>0.33531</v>
      </c>
      <c r="K163" s="55">
        <v>5.0400000000000002E-3</v>
      </c>
      <c r="L163" s="55">
        <v>4.6640000000000001E-2</v>
      </c>
      <c r="M163" s="55">
        <v>4.0999999999999999E-4</v>
      </c>
      <c r="N163" s="51">
        <v>0.58484567712162039</v>
      </c>
      <c r="O163" s="55">
        <v>1.504E-2</v>
      </c>
      <c r="P163" s="55">
        <v>1.8000000000000001E-4</v>
      </c>
      <c r="Q163" s="52">
        <v>294.60000000000002</v>
      </c>
      <c r="R163" s="52">
        <v>38.159999999999997</v>
      </c>
      <c r="S163" s="52">
        <v>293.89999999999998</v>
      </c>
      <c r="T163" s="52">
        <v>2.5099999999999998</v>
      </c>
      <c r="U163" s="52">
        <v>293.60000000000002</v>
      </c>
      <c r="V163" s="52">
        <v>3.84</v>
      </c>
      <c r="W163" s="52">
        <v>301.7</v>
      </c>
      <c r="X163" s="52">
        <v>3.66</v>
      </c>
      <c r="Y163" s="54">
        <v>293.85378474547514</v>
      </c>
      <c r="Z163" s="52">
        <v>2.565726681677845</v>
      </c>
    </row>
    <row r="164" spans="1:26" x14ac:dyDescent="0.25">
      <c r="A164" s="53">
        <v>5</v>
      </c>
      <c r="B164" s="52">
        <v>48.32644067392858</v>
      </c>
      <c r="C164" s="52">
        <v>2251.5501991868514</v>
      </c>
      <c r="D164" s="52">
        <v>955.60489763737974</v>
      </c>
      <c r="E164" s="51">
        <v>2.149</v>
      </c>
      <c r="F164" s="54">
        <v>20.824656393169512</v>
      </c>
      <c r="G164" s="55">
        <v>0.17346652555743033</v>
      </c>
      <c r="H164" s="55">
        <v>9.0160000000000004E-2</v>
      </c>
      <c r="I164" s="55">
        <v>1.25E-3</v>
      </c>
      <c r="J164" s="55">
        <v>0.59613000000000005</v>
      </c>
      <c r="K164" s="55">
        <v>6.9899999999999997E-3</v>
      </c>
      <c r="L164" s="55">
        <v>4.802E-2</v>
      </c>
      <c r="M164" s="55">
        <v>4.0000000000000002E-4</v>
      </c>
      <c r="N164" s="51">
        <v>0.71039784925093807</v>
      </c>
      <c r="O164" s="55">
        <v>7.4400000000000004E-3</v>
      </c>
      <c r="P164" s="55">
        <v>6.9999999999999994E-5</v>
      </c>
      <c r="Q164" s="52">
        <v>1428.9</v>
      </c>
      <c r="R164" s="52">
        <v>26.3</v>
      </c>
      <c r="S164" s="52">
        <v>302.3</v>
      </c>
      <c r="T164" s="52">
        <v>2.4900000000000002</v>
      </c>
      <c r="U164" s="52">
        <v>474.8</v>
      </c>
      <c r="V164" s="52">
        <v>4.4400000000000004</v>
      </c>
      <c r="W164" s="52">
        <v>149.80000000000001</v>
      </c>
      <c r="X164" s="52">
        <v>1.35</v>
      </c>
      <c r="Y164" s="54">
        <v>288.33960854016448</v>
      </c>
      <c r="Z164" s="52">
        <v>2.4128819978840879</v>
      </c>
    </row>
    <row r="165" spans="1:26" x14ac:dyDescent="0.25">
      <c r="A165" s="53">
        <v>6</v>
      </c>
      <c r="B165" s="52">
        <v>28.973674416807878</v>
      </c>
      <c r="C165" s="52">
        <v>343.76038950414772</v>
      </c>
      <c r="D165" s="52">
        <v>589.41678879849951</v>
      </c>
      <c r="E165" s="51">
        <v>0.53298000000000001</v>
      </c>
      <c r="F165" s="54">
        <v>21.440823327615782</v>
      </c>
      <c r="G165" s="55">
        <v>0.19767482913539422</v>
      </c>
      <c r="H165" s="55">
        <v>5.2679999999999998E-2</v>
      </c>
      <c r="I165" s="55">
        <v>9.8999999999999999E-4</v>
      </c>
      <c r="J165" s="55">
        <v>0.33837</v>
      </c>
      <c r="K165" s="55">
        <v>5.7099999999999998E-3</v>
      </c>
      <c r="L165" s="55">
        <v>4.6640000000000001E-2</v>
      </c>
      <c r="M165" s="55">
        <v>4.2999999999999999E-4</v>
      </c>
      <c r="N165" s="51">
        <v>0.54634334455816136</v>
      </c>
      <c r="O165" s="55">
        <v>1.443E-2</v>
      </c>
      <c r="P165" s="55">
        <v>1.9000000000000001E-4</v>
      </c>
      <c r="Q165" s="52">
        <v>315.2</v>
      </c>
      <c r="R165" s="52">
        <v>41.9</v>
      </c>
      <c r="S165" s="52">
        <v>293.89999999999998</v>
      </c>
      <c r="T165" s="52">
        <v>2.62</v>
      </c>
      <c r="U165" s="52">
        <v>295.89999999999998</v>
      </c>
      <c r="V165" s="52">
        <v>4.33</v>
      </c>
      <c r="W165" s="52">
        <v>289.5</v>
      </c>
      <c r="X165" s="52">
        <v>3.85</v>
      </c>
      <c r="Y165" s="54">
        <v>293.6842814823305</v>
      </c>
      <c r="Z165" s="52">
        <v>2.6924774555460558</v>
      </c>
    </row>
    <row r="166" spans="1:26" x14ac:dyDescent="0.25">
      <c r="A166" s="53">
        <v>7</v>
      </c>
      <c r="B166" s="52">
        <v>66.947694273006022</v>
      </c>
      <c r="C166" s="52">
        <v>625.55568343141715</v>
      </c>
      <c r="D166" s="52">
        <v>1356.2601965812587</v>
      </c>
      <c r="E166" s="51">
        <v>0.42207</v>
      </c>
      <c r="F166" s="54">
        <v>21.358393848782573</v>
      </c>
      <c r="G166" s="55">
        <v>0.17791058524188816</v>
      </c>
      <c r="H166" s="55">
        <v>5.271E-2</v>
      </c>
      <c r="I166" s="55">
        <v>7.9000000000000001E-4</v>
      </c>
      <c r="J166" s="55">
        <v>0.33979999999999999</v>
      </c>
      <c r="K166" s="55">
        <v>4.4200000000000003E-3</v>
      </c>
      <c r="L166" s="55">
        <v>4.6820000000000001E-2</v>
      </c>
      <c r="M166" s="55">
        <v>3.8999999999999999E-4</v>
      </c>
      <c r="N166" s="51">
        <v>0.64037490263085151</v>
      </c>
      <c r="O166" s="55">
        <v>1.4279999999999999E-2</v>
      </c>
      <c r="P166" s="55">
        <v>1.6000000000000001E-4</v>
      </c>
      <c r="Q166" s="52">
        <v>316.3</v>
      </c>
      <c r="R166" s="52">
        <v>33.659999999999997</v>
      </c>
      <c r="S166" s="52">
        <v>295</v>
      </c>
      <c r="T166" s="52">
        <v>2.41</v>
      </c>
      <c r="U166" s="52">
        <v>297</v>
      </c>
      <c r="V166" s="52">
        <v>3.35</v>
      </c>
      <c r="W166" s="52">
        <v>286.5</v>
      </c>
      <c r="X166" s="52">
        <v>3.15</v>
      </c>
      <c r="Y166" s="54">
        <v>294.79048914131113</v>
      </c>
      <c r="Z166" s="52">
        <v>2.4369390833559139</v>
      </c>
    </row>
    <row r="167" spans="1:26" x14ac:dyDescent="0.25">
      <c r="A167" s="53">
        <v>8</v>
      </c>
      <c r="B167" s="52">
        <v>86.942549156131207</v>
      </c>
      <c r="C167" s="52">
        <v>966.51380886349784</v>
      </c>
      <c r="D167" s="52">
        <v>1786.5143731239293</v>
      </c>
      <c r="E167" s="51">
        <v>0.49575000000000002</v>
      </c>
      <c r="F167" s="54">
        <v>21.673168617251843</v>
      </c>
      <c r="G167" s="55">
        <v>0.17849597040649548</v>
      </c>
      <c r="H167" s="55">
        <v>5.2929999999999998E-2</v>
      </c>
      <c r="I167" s="55">
        <v>7.5000000000000002E-4</v>
      </c>
      <c r="J167" s="55">
        <v>0.33622999999999997</v>
      </c>
      <c r="K167" s="55">
        <v>4.1000000000000003E-3</v>
      </c>
      <c r="L167" s="55">
        <v>4.614E-2</v>
      </c>
      <c r="M167" s="55">
        <v>3.8000000000000002E-4</v>
      </c>
      <c r="N167" s="51">
        <v>0.67539619609460066</v>
      </c>
      <c r="O167" s="55">
        <v>1.3129999999999999E-2</v>
      </c>
      <c r="P167" s="55">
        <v>1.2999999999999999E-4</v>
      </c>
      <c r="Q167" s="52">
        <v>325.60000000000002</v>
      </c>
      <c r="R167" s="52">
        <v>31.92</v>
      </c>
      <c r="S167" s="52">
        <v>290.8</v>
      </c>
      <c r="T167" s="52">
        <v>2.34</v>
      </c>
      <c r="U167" s="52">
        <v>294.3</v>
      </c>
      <c r="V167" s="52">
        <v>3.12</v>
      </c>
      <c r="W167" s="52">
        <v>263.7</v>
      </c>
      <c r="X167" s="52">
        <v>2.64</v>
      </c>
      <c r="Y167" s="54">
        <v>290.49136242521274</v>
      </c>
      <c r="Z167" s="52">
        <v>2.3735110569782858</v>
      </c>
    </row>
    <row r="168" spans="1:26" x14ac:dyDescent="0.25">
      <c r="A168" s="53">
        <v>9</v>
      </c>
      <c r="B168" s="52">
        <v>93.36138797672227</v>
      </c>
      <c r="C168" s="52">
        <v>972.4463399365053</v>
      </c>
      <c r="D168" s="52">
        <v>1897.7547928934744</v>
      </c>
      <c r="E168" s="51">
        <v>0.47020000000000001</v>
      </c>
      <c r="F168" s="54">
        <v>21.450021450021449</v>
      </c>
      <c r="G168" s="55">
        <v>0.17483929967842451</v>
      </c>
      <c r="H168" s="55">
        <v>5.1679999999999997E-2</v>
      </c>
      <c r="I168" s="55">
        <v>7.2999999999999996E-4</v>
      </c>
      <c r="J168" s="55">
        <v>0.33174999999999999</v>
      </c>
      <c r="K168" s="55">
        <v>4.0000000000000001E-3</v>
      </c>
      <c r="L168" s="55">
        <v>4.6620000000000002E-2</v>
      </c>
      <c r="M168" s="55">
        <v>3.8000000000000002E-4</v>
      </c>
      <c r="N168" s="51">
        <v>0.67602423852423854</v>
      </c>
      <c r="O168" s="55">
        <v>1.312E-2</v>
      </c>
      <c r="P168" s="55">
        <v>1.2999999999999999E-4</v>
      </c>
      <c r="Q168" s="52">
        <v>271.39999999999998</v>
      </c>
      <c r="R168" s="52">
        <v>32.03</v>
      </c>
      <c r="S168" s="52">
        <v>293.7</v>
      </c>
      <c r="T168" s="52">
        <v>2.35</v>
      </c>
      <c r="U168" s="52">
        <v>290.89999999999998</v>
      </c>
      <c r="V168" s="52">
        <v>3.05</v>
      </c>
      <c r="W168" s="52">
        <v>263.5</v>
      </c>
      <c r="X168" s="52">
        <v>2.64</v>
      </c>
      <c r="Y168" s="54">
        <v>293.92067925401074</v>
      </c>
      <c r="Z168" s="52">
        <v>2.3758895623669352</v>
      </c>
    </row>
    <row r="169" spans="1:26" x14ac:dyDescent="0.25">
      <c r="A169" s="53">
        <v>10</v>
      </c>
      <c r="B169" s="52">
        <v>236.68118590568579</v>
      </c>
      <c r="C169" s="52">
        <v>1135.3778119934138</v>
      </c>
      <c r="D169" s="52">
        <v>4799.2528214127733</v>
      </c>
      <c r="E169" s="51">
        <v>0.21737999999999999</v>
      </c>
      <c r="F169" s="54">
        <v>21.40869192892314</v>
      </c>
      <c r="G169" s="55">
        <v>0.1741661942408648</v>
      </c>
      <c r="H169" s="55">
        <v>5.0160000000000003E-2</v>
      </c>
      <c r="I169" s="55">
        <v>6.8000000000000005E-4</v>
      </c>
      <c r="J169" s="55">
        <v>0.32257999999999998</v>
      </c>
      <c r="K169" s="55">
        <v>3.6900000000000001E-3</v>
      </c>
      <c r="L169" s="55">
        <v>4.6710000000000002E-2</v>
      </c>
      <c r="M169" s="55">
        <v>3.8000000000000002E-4</v>
      </c>
      <c r="N169" s="51">
        <v>0.71118862333988353</v>
      </c>
      <c r="O169" s="55">
        <v>1.486E-2</v>
      </c>
      <c r="P169" s="55">
        <v>1.6000000000000001E-4</v>
      </c>
      <c r="Q169" s="52">
        <v>202.2</v>
      </c>
      <c r="R169" s="52">
        <v>31.07</v>
      </c>
      <c r="S169" s="52">
        <v>294.3</v>
      </c>
      <c r="T169" s="52">
        <v>2.33</v>
      </c>
      <c r="U169" s="52">
        <v>283.89999999999998</v>
      </c>
      <c r="V169" s="52">
        <v>2.83</v>
      </c>
      <c r="W169" s="52">
        <v>298.10000000000002</v>
      </c>
      <c r="X169" s="52">
        <v>3.27</v>
      </c>
      <c r="Y169" s="54">
        <v>295.02888347673826</v>
      </c>
      <c r="Z169" s="52">
        <v>2.3782022117179378</v>
      </c>
    </row>
    <row r="170" spans="1:26" x14ac:dyDescent="0.25">
      <c r="A170" s="53">
        <v>11</v>
      </c>
      <c r="B170" s="52">
        <v>40.24113208600194</v>
      </c>
      <c r="C170" s="52">
        <v>398.91579805997924</v>
      </c>
      <c r="D170" s="52">
        <v>818.43376225157942</v>
      </c>
      <c r="E170" s="51">
        <v>0.44796000000000002</v>
      </c>
      <c r="F170" s="54">
        <v>21.390374331550802</v>
      </c>
      <c r="G170" s="55">
        <v>0.18759472675798564</v>
      </c>
      <c r="H170" s="55">
        <v>5.2019999999999997E-2</v>
      </c>
      <c r="I170" s="55">
        <v>8.8999999999999995E-4</v>
      </c>
      <c r="J170" s="55">
        <v>0.33485999999999999</v>
      </c>
      <c r="K170" s="55">
        <v>5.0699999999999999E-3</v>
      </c>
      <c r="L170" s="55">
        <v>4.675E-2</v>
      </c>
      <c r="M170" s="55">
        <v>4.0999999999999999E-4</v>
      </c>
      <c r="N170" s="51">
        <v>0.57923867987216404</v>
      </c>
      <c r="O170" s="55">
        <v>1.482E-2</v>
      </c>
      <c r="P170" s="55">
        <v>1.9000000000000001E-4</v>
      </c>
      <c r="Q170" s="52">
        <v>286.5</v>
      </c>
      <c r="R170" s="52">
        <v>38.409999999999997</v>
      </c>
      <c r="S170" s="52">
        <v>294.5</v>
      </c>
      <c r="T170" s="52">
        <v>2.52</v>
      </c>
      <c r="U170" s="52">
        <v>293.3</v>
      </c>
      <c r="V170" s="52">
        <v>3.85</v>
      </c>
      <c r="W170" s="52">
        <v>297.3</v>
      </c>
      <c r="X170" s="52">
        <v>3.73</v>
      </c>
      <c r="Y170" s="54">
        <v>294.60555345184031</v>
      </c>
      <c r="Z170" s="52">
        <v>2.5666830325799843</v>
      </c>
    </row>
    <row r="171" spans="1:26" x14ac:dyDescent="0.25">
      <c r="A171" s="53">
        <v>12</v>
      </c>
      <c r="B171" s="52">
        <v>41.000226102391757</v>
      </c>
      <c r="C171" s="52">
        <v>906.86530215765072</v>
      </c>
      <c r="D171" s="52">
        <v>831.45365687512935</v>
      </c>
      <c r="E171" s="51">
        <v>1.00183</v>
      </c>
      <c r="F171" s="54">
        <v>21.285653469561517</v>
      </c>
      <c r="G171" s="55">
        <v>0.18576240788676504</v>
      </c>
      <c r="H171" s="55">
        <v>5.9749999999999998E-2</v>
      </c>
      <c r="I171" s="55">
        <v>9.5E-4</v>
      </c>
      <c r="J171" s="55">
        <v>0.38651000000000002</v>
      </c>
      <c r="K171" s="55">
        <v>5.3800000000000002E-3</v>
      </c>
      <c r="L171" s="55">
        <v>4.6980000000000001E-2</v>
      </c>
      <c r="M171" s="55">
        <v>4.0999999999999999E-4</v>
      </c>
      <c r="N171" s="51">
        <v>0.62697367067533283</v>
      </c>
      <c r="O171" s="55">
        <v>8.3599999999999994E-3</v>
      </c>
      <c r="P171" s="55">
        <v>9.0000000000000006E-5</v>
      </c>
      <c r="Q171" s="52">
        <v>594.29999999999995</v>
      </c>
      <c r="R171" s="52">
        <v>34.26</v>
      </c>
      <c r="S171" s="52">
        <v>296</v>
      </c>
      <c r="T171" s="52">
        <v>2.5</v>
      </c>
      <c r="U171" s="52">
        <v>331.8</v>
      </c>
      <c r="V171" s="52">
        <v>3.94</v>
      </c>
      <c r="W171" s="52">
        <v>168.4</v>
      </c>
      <c r="X171" s="52">
        <v>1.87</v>
      </c>
      <c r="Y171" s="54">
        <v>293.22628070289556</v>
      </c>
      <c r="Z171" s="52">
        <v>2.5457609322412962</v>
      </c>
    </row>
    <row r="172" spans="1:26" x14ac:dyDescent="0.25">
      <c r="A172" s="53">
        <v>13</v>
      </c>
      <c r="B172" s="52">
        <v>61.824978000872299</v>
      </c>
      <c r="C172" s="52">
        <v>1329.8117608924113</v>
      </c>
      <c r="D172" s="52">
        <v>1266.1301841980949</v>
      </c>
      <c r="E172" s="51">
        <v>0.96416999999999997</v>
      </c>
      <c r="F172" s="54">
        <v>21.450021450021449</v>
      </c>
      <c r="G172" s="55">
        <v>0.19324343648667971</v>
      </c>
      <c r="H172" s="55">
        <v>5.2549999999999999E-2</v>
      </c>
      <c r="I172" s="55">
        <v>9.7999999999999997E-4</v>
      </c>
      <c r="J172" s="55">
        <v>0.33733000000000002</v>
      </c>
      <c r="K172" s="55">
        <v>5.64E-3</v>
      </c>
      <c r="L172" s="55">
        <v>4.6620000000000002E-2</v>
      </c>
      <c r="M172" s="55">
        <v>4.2000000000000002E-4</v>
      </c>
      <c r="N172" s="51">
        <v>0.5388313845760655</v>
      </c>
      <c r="O172" s="55">
        <v>1.451E-2</v>
      </c>
      <c r="P172" s="55">
        <v>1.6000000000000001E-4</v>
      </c>
      <c r="Q172" s="52">
        <v>309.60000000000002</v>
      </c>
      <c r="R172" s="52">
        <v>41.64</v>
      </c>
      <c r="S172" s="52">
        <v>293.7</v>
      </c>
      <c r="T172" s="52">
        <v>2.61</v>
      </c>
      <c r="U172" s="52">
        <v>295.10000000000002</v>
      </c>
      <c r="V172" s="52">
        <v>4.28</v>
      </c>
      <c r="W172" s="52">
        <v>291.10000000000002</v>
      </c>
      <c r="X172" s="52">
        <v>3.17</v>
      </c>
      <c r="Y172" s="54">
        <v>293.60702076868864</v>
      </c>
      <c r="Z172" s="52">
        <v>2.6309066240171686</v>
      </c>
    </row>
    <row r="173" spans="1:26" x14ac:dyDescent="0.25">
      <c r="A173" s="53">
        <v>14</v>
      </c>
      <c r="B173" s="52">
        <v>100.29216463231064</v>
      </c>
      <c r="C173" s="52">
        <v>595.17306963411875</v>
      </c>
      <c r="D173" s="52">
        <v>2054.6942932633551</v>
      </c>
      <c r="E173" s="51">
        <v>0.26562000000000002</v>
      </c>
      <c r="F173" s="54">
        <v>21.372088053002781</v>
      </c>
      <c r="G173" s="55">
        <v>0.17813879762066862</v>
      </c>
      <c r="H173" s="55">
        <v>5.0430000000000003E-2</v>
      </c>
      <c r="I173" s="55">
        <v>7.6999999999999996E-4</v>
      </c>
      <c r="J173" s="55">
        <v>0.32486999999999999</v>
      </c>
      <c r="K173" s="55">
        <v>4.3099999999999996E-3</v>
      </c>
      <c r="L173" s="55">
        <v>4.6789999999999998E-2</v>
      </c>
      <c r="M173" s="55">
        <v>3.8999999999999999E-4</v>
      </c>
      <c r="N173" s="51">
        <v>0.62826649555772984</v>
      </c>
      <c r="O173" s="55">
        <v>1.508E-2</v>
      </c>
      <c r="P173" s="55">
        <v>1.9000000000000001E-4</v>
      </c>
      <c r="Q173" s="52">
        <v>214.8</v>
      </c>
      <c r="R173" s="52">
        <v>34.86</v>
      </c>
      <c r="S173" s="52">
        <v>294.8</v>
      </c>
      <c r="T173" s="52">
        <v>2.42</v>
      </c>
      <c r="U173" s="52">
        <v>285.60000000000002</v>
      </c>
      <c r="V173" s="52">
        <v>3.3</v>
      </c>
      <c r="W173" s="52">
        <v>302.5</v>
      </c>
      <c r="X173" s="52">
        <v>3.86</v>
      </c>
      <c r="Y173" s="54">
        <v>295.4291581315818</v>
      </c>
      <c r="Z173" s="52">
        <v>2.442764224710368</v>
      </c>
    </row>
    <row r="174" spans="1:26" x14ac:dyDescent="0.25">
      <c r="A174" s="53">
        <v>15</v>
      </c>
      <c r="B174" s="52">
        <v>29.394187438354262</v>
      </c>
      <c r="C174" s="52">
        <v>502.8653298093563</v>
      </c>
      <c r="D174" s="52">
        <v>586.59344142012935</v>
      </c>
      <c r="E174" s="51">
        <v>0.79146000000000005</v>
      </c>
      <c r="F174" s="54">
        <v>20.785699438786114</v>
      </c>
      <c r="G174" s="55">
        <v>0.19442038552179905</v>
      </c>
      <c r="H174" s="55">
        <v>8.7120000000000003E-2</v>
      </c>
      <c r="I174" s="55">
        <v>1.48E-3</v>
      </c>
      <c r="J174" s="55">
        <v>0.57713999999999999</v>
      </c>
      <c r="K174" s="55">
        <v>8.5599999999999999E-3</v>
      </c>
      <c r="L174" s="55">
        <v>4.811E-2</v>
      </c>
      <c r="M174" s="55">
        <v>4.4999999999999999E-4</v>
      </c>
      <c r="N174" s="51">
        <v>0.6306444343861517</v>
      </c>
      <c r="O174" s="55">
        <v>1.711E-2</v>
      </c>
      <c r="P174" s="55">
        <v>2.0000000000000001E-4</v>
      </c>
      <c r="Q174" s="52">
        <v>1363.1</v>
      </c>
      <c r="R174" s="52">
        <v>32.299999999999997</v>
      </c>
      <c r="S174" s="52">
        <v>302.89999999999998</v>
      </c>
      <c r="T174" s="52">
        <v>2.74</v>
      </c>
      <c r="U174" s="52">
        <v>462.6</v>
      </c>
      <c r="V174" s="52">
        <v>5.51</v>
      </c>
      <c r="W174" s="52">
        <v>342.8</v>
      </c>
      <c r="X174" s="52">
        <v>3.96</v>
      </c>
      <c r="Y174" s="54">
        <v>290.0036401194651</v>
      </c>
      <c r="Z174" s="52">
        <v>2.7300294805876186</v>
      </c>
    </row>
    <row r="175" spans="1:26" x14ac:dyDescent="0.25">
      <c r="A175" s="53">
        <v>16</v>
      </c>
      <c r="B175" s="52">
        <v>109.14103200243396</v>
      </c>
      <c r="C175" s="52">
        <v>5958.6182635797513</v>
      </c>
      <c r="D175" s="52">
        <v>2193.1612107489068</v>
      </c>
      <c r="E175" s="51">
        <v>2.51478</v>
      </c>
      <c r="F175" s="54">
        <v>20.929259104227707</v>
      </c>
      <c r="G175" s="55">
        <v>0.17083321579424038</v>
      </c>
      <c r="H175" s="55">
        <v>7.0620000000000002E-2</v>
      </c>
      <c r="I175" s="55">
        <v>9.3999999999999997E-4</v>
      </c>
      <c r="J175" s="55">
        <v>0.46455000000000002</v>
      </c>
      <c r="K175" s="55">
        <v>5.2100000000000002E-3</v>
      </c>
      <c r="L175" s="55">
        <v>4.7780000000000003E-2</v>
      </c>
      <c r="M175" s="55">
        <v>3.8999999999999999E-4</v>
      </c>
      <c r="N175" s="51">
        <v>0.72780192966965507</v>
      </c>
      <c r="O175" s="55">
        <v>1.1180000000000001E-2</v>
      </c>
      <c r="P175" s="55">
        <v>9.0000000000000006E-5</v>
      </c>
      <c r="Q175" s="52">
        <v>946.3</v>
      </c>
      <c r="R175" s="52">
        <v>27.13</v>
      </c>
      <c r="S175" s="52">
        <v>300.89999999999998</v>
      </c>
      <c r="T175" s="52">
        <v>2.4</v>
      </c>
      <c r="U175" s="52">
        <v>387.4</v>
      </c>
      <c r="V175" s="52">
        <v>3.61</v>
      </c>
      <c r="W175" s="52">
        <v>224.6</v>
      </c>
      <c r="X175" s="52">
        <v>1.79</v>
      </c>
      <c r="Y175" s="54">
        <v>294.13475886715094</v>
      </c>
      <c r="Z175" s="52">
        <v>2.3915814067125813</v>
      </c>
    </row>
    <row r="176" spans="1:26" x14ac:dyDescent="0.25">
      <c r="A176" s="53">
        <v>17</v>
      </c>
      <c r="B176" s="52">
        <v>101.97342703836108</v>
      </c>
      <c r="C176" s="52">
        <v>701.57162818055974</v>
      </c>
      <c r="D176" s="52">
        <v>2076.1943950633449</v>
      </c>
      <c r="E176" s="51">
        <v>0.31359999999999999</v>
      </c>
      <c r="F176" s="54">
        <v>21.208907741251327</v>
      </c>
      <c r="G176" s="55">
        <v>0.17542892935499507</v>
      </c>
      <c r="H176" s="55">
        <v>5.1569999999999998E-2</v>
      </c>
      <c r="I176" s="55">
        <v>7.2999999999999996E-4</v>
      </c>
      <c r="J176" s="55">
        <v>0.33482000000000001</v>
      </c>
      <c r="K176" s="55">
        <v>4.0400000000000002E-3</v>
      </c>
      <c r="L176" s="55">
        <v>4.7149999999999997E-2</v>
      </c>
      <c r="M176" s="55">
        <v>3.8999999999999999E-4</v>
      </c>
      <c r="N176" s="51">
        <v>0.6855086463047152</v>
      </c>
      <c r="O176" s="55">
        <v>1.417E-2</v>
      </c>
      <c r="P176" s="55">
        <v>1.6000000000000001E-4</v>
      </c>
      <c r="Q176" s="52">
        <v>266.5</v>
      </c>
      <c r="R176" s="52">
        <v>32.06</v>
      </c>
      <c r="S176" s="52">
        <v>297</v>
      </c>
      <c r="T176" s="52">
        <v>2.38</v>
      </c>
      <c r="U176" s="52">
        <v>293.2</v>
      </c>
      <c r="V176" s="52">
        <v>3.07</v>
      </c>
      <c r="W176" s="52">
        <v>284.5</v>
      </c>
      <c r="X176" s="52">
        <v>3.11</v>
      </c>
      <c r="Y176" s="54">
        <v>297.25351790493579</v>
      </c>
      <c r="Z176" s="52">
        <v>2.4375333936230499</v>
      </c>
    </row>
    <row r="177" spans="1:26" x14ac:dyDescent="0.25">
      <c r="A177" s="53">
        <v>18</v>
      </c>
      <c r="B177" s="52">
        <v>153.67471725135442</v>
      </c>
      <c r="C177" s="52">
        <v>524.82173710310883</v>
      </c>
      <c r="D177" s="52">
        <v>3174.2543406910249</v>
      </c>
      <c r="E177" s="51">
        <v>0.15384999999999999</v>
      </c>
      <c r="F177" s="54">
        <v>21.519259737465031</v>
      </c>
      <c r="G177" s="55">
        <v>0.18523141585939346</v>
      </c>
      <c r="H177" s="55">
        <v>5.1959999999999999E-2</v>
      </c>
      <c r="I177" s="55">
        <v>8.3000000000000001E-4</v>
      </c>
      <c r="J177" s="55">
        <v>0.33248</v>
      </c>
      <c r="K177" s="55">
        <v>4.7000000000000002E-3</v>
      </c>
      <c r="L177" s="55">
        <v>4.6469999999999997E-2</v>
      </c>
      <c r="M177" s="55">
        <v>4.0000000000000002E-4</v>
      </c>
      <c r="N177" s="51">
        <v>0.60891263638403181</v>
      </c>
      <c r="O177" s="55">
        <v>1.566E-2</v>
      </c>
      <c r="P177" s="55">
        <v>2.5999999999999998E-4</v>
      </c>
      <c r="Q177" s="52">
        <v>283.60000000000002</v>
      </c>
      <c r="R177" s="52">
        <v>36.31</v>
      </c>
      <c r="S177" s="52">
        <v>292.8</v>
      </c>
      <c r="T177" s="52">
        <v>2.46</v>
      </c>
      <c r="U177" s="52">
        <v>291.5</v>
      </c>
      <c r="V177" s="52">
        <v>3.58</v>
      </c>
      <c r="W177" s="52">
        <v>314.10000000000002</v>
      </c>
      <c r="X177" s="52">
        <v>5.26</v>
      </c>
      <c r="Y177" s="54">
        <v>292.88793006011821</v>
      </c>
      <c r="Z177" s="52">
        <v>2.5027652502802078</v>
      </c>
    </row>
    <row r="178" spans="1:26" x14ac:dyDescent="0.25">
      <c r="A178" s="53">
        <v>19</v>
      </c>
      <c r="B178" s="52">
        <v>52.261612180358732</v>
      </c>
      <c r="C178" s="52">
        <v>617.89197383400278</v>
      </c>
      <c r="D178" s="52">
        <v>1075.268277056934</v>
      </c>
      <c r="E178" s="51">
        <v>0.53524000000000005</v>
      </c>
      <c r="F178" s="54">
        <v>21.362956633198035</v>
      </c>
      <c r="G178" s="55">
        <v>0.18711412560587895</v>
      </c>
      <c r="H178" s="55">
        <v>5.04E-2</v>
      </c>
      <c r="I178" s="55">
        <v>8.4999999999999995E-4</v>
      </c>
      <c r="J178" s="55">
        <v>0.32480999999999999</v>
      </c>
      <c r="K178" s="55">
        <v>4.8700000000000002E-3</v>
      </c>
      <c r="L178" s="55">
        <v>4.6809999999999997E-2</v>
      </c>
      <c r="M178" s="55">
        <v>4.0999999999999999E-4</v>
      </c>
      <c r="N178" s="51">
        <v>0.58417860309074165</v>
      </c>
      <c r="O178" s="55">
        <v>1.494E-2</v>
      </c>
      <c r="P178" s="55">
        <v>1.7000000000000001E-4</v>
      </c>
      <c r="Q178" s="52">
        <v>213.3</v>
      </c>
      <c r="R178" s="52">
        <v>38.61</v>
      </c>
      <c r="S178" s="52">
        <v>294.89999999999998</v>
      </c>
      <c r="T178" s="52">
        <v>2.5099999999999998</v>
      </c>
      <c r="U178" s="52">
        <v>285.60000000000002</v>
      </c>
      <c r="V178" s="52">
        <v>3.73</v>
      </c>
      <c r="W178" s="52">
        <v>299.7</v>
      </c>
      <c r="X178" s="52">
        <v>3.48</v>
      </c>
      <c r="Y178" s="54">
        <v>295.56448031296935</v>
      </c>
      <c r="Z178" s="52">
        <v>2.5698234567485851</v>
      </c>
    </row>
    <row r="179" spans="1:26" x14ac:dyDescent="0.25">
      <c r="A179" s="53">
        <v>20</v>
      </c>
      <c r="B179" s="52">
        <v>51.115824399984653</v>
      </c>
      <c r="C179" s="52">
        <v>868.51502853918305</v>
      </c>
      <c r="D179" s="52">
        <v>1050.3589440798883</v>
      </c>
      <c r="E179" s="51">
        <v>0.76949999999999996</v>
      </c>
      <c r="F179" s="54">
        <v>21.303792074989346</v>
      </c>
      <c r="G179" s="55">
        <v>0.18154062270975155</v>
      </c>
      <c r="H179" s="55">
        <v>5.7430000000000002E-2</v>
      </c>
      <c r="I179" s="55">
        <v>8.8999999999999995E-4</v>
      </c>
      <c r="J179" s="55">
        <v>0.37123</v>
      </c>
      <c r="K179" s="55">
        <v>4.9800000000000001E-3</v>
      </c>
      <c r="L179" s="55">
        <v>4.6940000000000003E-2</v>
      </c>
      <c r="M179" s="55">
        <v>4.0000000000000002E-4</v>
      </c>
      <c r="N179" s="51">
        <v>0.63522945638540518</v>
      </c>
      <c r="O179" s="55">
        <v>8.0300000000000007E-3</v>
      </c>
      <c r="P179" s="55">
        <v>9.0000000000000006E-5</v>
      </c>
      <c r="Q179" s="52">
        <v>507.7</v>
      </c>
      <c r="R179" s="52">
        <v>33.270000000000003</v>
      </c>
      <c r="S179" s="52">
        <v>295.7</v>
      </c>
      <c r="T179" s="52">
        <v>2.46</v>
      </c>
      <c r="U179" s="52">
        <v>320.60000000000002</v>
      </c>
      <c r="V179" s="52">
        <v>3.69</v>
      </c>
      <c r="W179" s="52">
        <v>161.69999999999999</v>
      </c>
      <c r="X179" s="52">
        <v>1.87</v>
      </c>
      <c r="Y179" s="54">
        <v>293.82222490068631</v>
      </c>
      <c r="Z179" s="52">
        <v>2.4888314728685774</v>
      </c>
    </row>
    <row r="180" spans="1:26" x14ac:dyDescent="0.25">
      <c r="A180" s="53">
        <v>21</v>
      </c>
      <c r="B180" s="52">
        <v>29.484621842261536</v>
      </c>
      <c r="C180" s="52">
        <v>318.70203441217933</v>
      </c>
      <c r="D180" s="52">
        <v>611.29618343753054</v>
      </c>
      <c r="E180" s="51">
        <v>0.48475000000000001</v>
      </c>
      <c r="F180" s="54">
        <v>21.459227467811157</v>
      </c>
      <c r="G180" s="55">
        <v>0.19340934627640957</v>
      </c>
      <c r="H180" s="55">
        <v>5.3039999999999997E-2</v>
      </c>
      <c r="I180" s="55">
        <v>9.7999999999999997E-4</v>
      </c>
      <c r="J180" s="55">
        <v>0.34036</v>
      </c>
      <c r="K180" s="55">
        <v>5.6699999999999997E-3</v>
      </c>
      <c r="L180" s="55">
        <v>4.6600000000000003E-2</v>
      </c>
      <c r="M180" s="55">
        <v>4.2000000000000002E-4</v>
      </c>
      <c r="N180" s="51">
        <v>0.54102686377364484</v>
      </c>
      <c r="O180" s="55">
        <v>1.409E-2</v>
      </c>
      <c r="P180" s="55">
        <v>1.9000000000000001E-4</v>
      </c>
      <c r="Q180" s="52">
        <v>330.4</v>
      </c>
      <c r="R180" s="52">
        <v>41.35</v>
      </c>
      <c r="S180" s="52">
        <v>293.60000000000002</v>
      </c>
      <c r="T180" s="52">
        <v>2.61</v>
      </c>
      <c r="U180" s="52">
        <v>297.39999999999998</v>
      </c>
      <c r="V180" s="52">
        <v>4.3</v>
      </c>
      <c r="W180" s="52">
        <v>282.8</v>
      </c>
      <c r="X180" s="52">
        <v>3.88</v>
      </c>
      <c r="Y180" s="54">
        <v>293.30628643161441</v>
      </c>
      <c r="Z180" s="52">
        <v>2.6293841237133493</v>
      </c>
    </row>
    <row r="181" spans="1:26" x14ac:dyDescent="0.25">
      <c r="A181" s="53">
        <v>22</v>
      </c>
      <c r="B181" s="52">
        <v>46.890065058015537</v>
      </c>
      <c r="C181" s="52">
        <v>1039.7383557576793</v>
      </c>
      <c r="D181" s="52">
        <v>970.71679938112823</v>
      </c>
      <c r="E181" s="51">
        <v>0.99421999999999999</v>
      </c>
      <c r="F181" s="54">
        <v>21.358393848782573</v>
      </c>
      <c r="G181" s="55">
        <v>0.17791058524188816</v>
      </c>
      <c r="H181" s="55">
        <v>6.0170000000000001E-2</v>
      </c>
      <c r="I181" s="55">
        <v>8.4000000000000003E-4</v>
      </c>
      <c r="J181" s="55">
        <v>0.38796000000000003</v>
      </c>
      <c r="K181" s="55">
        <v>4.5999999999999999E-3</v>
      </c>
      <c r="L181" s="55">
        <v>4.6820000000000001E-2</v>
      </c>
      <c r="M181" s="55">
        <v>3.8999999999999999E-4</v>
      </c>
      <c r="N181" s="51">
        <v>0.70252586222907343</v>
      </c>
      <c r="O181" s="55">
        <v>8.5299999999999994E-3</v>
      </c>
      <c r="P181" s="55">
        <v>8.0000000000000007E-5</v>
      </c>
      <c r="Q181" s="52">
        <v>609.9</v>
      </c>
      <c r="R181" s="52">
        <v>29.86</v>
      </c>
      <c r="S181" s="52">
        <v>295</v>
      </c>
      <c r="T181" s="52">
        <v>2.37</v>
      </c>
      <c r="U181" s="52">
        <v>332.9</v>
      </c>
      <c r="V181" s="52">
        <v>3.37</v>
      </c>
      <c r="W181" s="52">
        <v>171.7</v>
      </c>
      <c r="X181" s="52">
        <v>1.63</v>
      </c>
      <c r="Y181" s="54">
        <v>292.08965142406026</v>
      </c>
      <c r="Z181" s="52">
        <v>2.417425033779514</v>
      </c>
    </row>
    <row r="182" spans="1:26" x14ac:dyDescent="0.25">
      <c r="A182" s="53">
        <v>23</v>
      </c>
      <c r="B182" s="52">
        <v>70.404905142996924</v>
      </c>
      <c r="C182" s="52">
        <v>489.5180783698849</v>
      </c>
      <c r="D182" s="52">
        <v>1475.2813262365498</v>
      </c>
      <c r="E182" s="51">
        <v>0.30843999999999999</v>
      </c>
      <c r="F182" s="54">
        <v>21.454623471358079</v>
      </c>
      <c r="G182" s="55">
        <v>0.17951733863612213</v>
      </c>
      <c r="H182" s="55">
        <v>5.1429999999999997E-2</v>
      </c>
      <c r="I182" s="55">
        <v>7.9000000000000001E-4</v>
      </c>
      <c r="J182" s="55">
        <v>0.33011000000000001</v>
      </c>
      <c r="K182" s="55">
        <v>4.4299999999999999E-3</v>
      </c>
      <c r="L182" s="55">
        <v>4.6609999999999999E-2</v>
      </c>
      <c r="M182" s="55">
        <v>3.8999999999999999E-4</v>
      </c>
      <c r="N182" s="51">
        <v>0.62350574359158151</v>
      </c>
      <c r="O182" s="55">
        <v>1.4619999999999999E-2</v>
      </c>
      <c r="P182" s="55">
        <v>1.8000000000000001E-4</v>
      </c>
      <c r="Q182" s="52">
        <v>260.2</v>
      </c>
      <c r="R182" s="52">
        <v>34.92</v>
      </c>
      <c r="S182" s="52">
        <v>293.7</v>
      </c>
      <c r="T182" s="52">
        <v>2.42</v>
      </c>
      <c r="U182" s="52">
        <v>289.60000000000002</v>
      </c>
      <c r="V182" s="52">
        <v>3.38</v>
      </c>
      <c r="W182" s="52">
        <v>293.39999999999998</v>
      </c>
      <c r="X182" s="52">
        <v>3.65</v>
      </c>
      <c r="Y182" s="54">
        <v>293.94866704746607</v>
      </c>
      <c r="Z182" s="52">
        <v>2.4408212786322818</v>
      </c>
    </row>
    <row r="183" spans="1:26" x14ac:dyDescent="0.25">
      <c r="A183" s="53">
        <v>24</v>
      </c>
      <c r="B183" s="52">
        <v>90.855000734065669</v>
      </c>
      <c r="C183" s="52">
        <v>1085.3893999448194</v>
      </c>
      <c r="D183" s="52">
        <v>1887.6618086722012</v>
      </c>
      <c r="E183" s="51">
        <v>0.53508999999999995</v>
      </c>
      <c r="F183" s="54">
        <v>21.208907741251327</v>
      </c>
      <c r="G183" s="55">
        <v>0.17093075167922597</v>
      </c>
      <c r="H183" s="55">
        <v>6.6129999999999994E-2</v>
      </c>
      <c r="I183" s="55">
        <v>8.8000000000000003E-4</v>
      </c>
      <c r="J183" s="55">
        <v>0.42932999999999999</v>
      </c>
      <c r="K183" s="55">
        <v>4.7999999999999996E-3</v>
      </c>
      <c r="L183" s="55">
        <v>4.7149999999999997E-2</v>
      </c>
      <c r="M183" s="55">
        <v>3.8000000000000002E-4</v>
      </c>
      <c r="N183" s="51">
        <v>0.7208616118769885</v>
      </c>
      <c r="O183" s="55">
        <v>1.255E-2</v>
      </c>
      <c r="P183" s="55">
        <v>1.2E-4</v>
      </c>
      <c r="Q183" s="52">
        <v>810.5</v>
      </c>
      <c r="R183" s="52">
        <v>27.62</v>
      </c>
      <c r="S183" s="52">
        <v>297</v>
      </c>
      <c r="T183" s="52">
        <v>2.36</v>
      </c>
      <c r="U183" s="52">
        <v>362.7</v>
      </c>
      <c r="V183" s="52">
        <v>3.41</v>
      </c>
      <c r="W183" s="52">
        <v>252.1</v>
      </c>
      <c r="X183" s="52">
        <v>2.4</v>
      </c>
      <c r="Y183" s="54">
        <v>291.9464691430195</v>
      </c>
      <c r="Z183" s="52">
        <v>2.3413278043195023</v>
      </c>
    </row>
    <row r="184" spans="1:26" x14ac:dyDescent="0.25">
      <c r="A184" s="53">
        <v>25</v>
      </c>
      <c r="B184" s="52">
        <v>96.710936812399481</v>
      </c>
      <c r="C184" s="52">
        <v>696.38863280014539</v>
      </c>
      <c r="D184" s="52">
        <v>2046.6617849127094</v>
      </c>
      <c r="E184" s="51">
        <v>0.31698999999999999</v>
      </c>
      <c r="F184" s="54">
        <v>21.542438604049977</v>
      </c>
      <c r="G184" s="55">
        <v>0.18098989779361246</v>
      </c>
      <c r="H184" s="55">
        <v>5.0889999999999998E-2</v>
      </c>
      <c r="I184" s="55">
        <v>7.9000000000000001E-4</v>
      </c>
      <c r="J184" s="55">
        <v>0.32529000000000002</v>
      </c>
      <c r="K184" s="55">
        <v>4.4099999999999999E-3</v>
      </c>
      <c r="L184" s="55">
        <v>4.6420000000000003E-2</v>
      </c>
      <c r="M184" s="55">
        <v>3.8999999999999999E-4</v>
      </c>
      <c r="N184" s="51">
        <v>0.61971440881393491</v>
      </c>
      <c r="O184" s="55">
        <v>1.451E-2</v>
      </c>
      <c r="P184" s="55">
        <v>1.8000000000000001E-4</v>
      </c>
      <c r="Q184" s="52">
        <v>235.8</v>
      </c>
      <c r="R184" s="52">
        <v>35.369999999999997</v>
      </c>
      <c r="S184" s="52">
        <v>292.5</v>
      </c>
      <c r="T184" s="52">
        <v>2.42</v>
      </c>
      <c r="U184" s="52">
        <v>286</v>
      </c>
      <c r="V184" s="52">
        <v>3.38</v>
      </c>
      <c r="W184" s="52">
        <v>291.2</v>
      </c>
      <c r="X184" s="52">
        <v>3.62</v>
      </c>
      <c r="Y184" s="54">
        <v>292.96152386050551</v>
      </c>
      <c r="Z184" s="52">
        <v>2.4425359150977375</v>
      </c>
    </row>
    <row r="185" spans="1:26" x14ac:dyDescent="0.25">
      <c r="A185" s="53">
        <v>26</v>
      </c>
      <c r="B185" s="52">
        <v>29.873793858519434</v>
      </c>
      <c r="C185" s="52">
        <v>419.03855911388064</v>
      </c>
      <c r="D185" s="52">
        <v>632.15799215191385</v>
      </c>
      <c r="E185" s="51">
        <v>0.61885999999999997</v>
      </c>
      <c r="F185" s="54">
        <v>21.417862497322766</v>
      </c>
      <c r="G185" s="55">
        <v>0.18807718192123224</v>
      </c>
      <c r="H185" s="55">
        <v>5.3650000000000003E-2</v>
      </c>
      <c r="I185" s="55">
        <v>9.3000000000000005E-4</v>
      </c>
      <c r="J185" s="55">
        <v>0.34490999999999999</v>
      </c>
      <c r="K185" s="55">
        <v>5.3499999999999997E-3</v>
      </c>
      <c r="L185" s="55">
        <v>4.6690000000000002E-2</v>
      </c>
      <c r="M185" s="55">
        <v>4.0999999999999999E-4</v>
      </c>
      <c r="N185" s="51">
        <v>0.56612454787292599</v>
      </c>
      <c r="O185" s="55">
        <v>1.405E-2</v>
      </c>
      <c r="P185" s="55">
        <v>1.7000000000000001E-4</v>
      </c>
      <c r="Q185" s="52">
        <v>356.1</v>
      </c>
      <c r="R185" s="52">
        <v>38.89</v>
      </c>
      <c r="S185" s="52">
        <v>294.2</v>
      </c>
      <c r="T185" s="52">
        <v>2.5499999999999998</v>
      </c>
      <c r="U185" s="52">
        <v>300.89999999999998</v>
      </c>
      <c r="V185" s="52">
        <v>4.04</v>
      </c>
      <c r="W185" s="52">
        <v>282</v>
      </c>
      <c r="X185" s="52">
        <v>3.32</v>
      </c>
      <c r="Y185" s="54">
        <v>293.64438960684271</v>
      </c>
      <c r="Z185" s="52">
        <v>2.5635893158614218</v>
      </c>
    </row>
    <row r="186" spans="1:26" x14ac:dyDescent="0.25">
      <c r="A186" s="53"/>
      <c r="B186" s="52"/>
      <c r="C186" s="52"/>
      <c r="D186" s="52"/>
      <c r="E186" s="51"/>
      <c r="F186" s="54"/>
      <c r="G186" s="55"/>
      <c r="H186" s="55"/>
      <c r="I186" s="55"/>
      <c r="J186" s="55"/>
      <c r="K186" s="55"/>
      <c r="L186" s="55"/>
      <c r="M186" s="55"/>
      <c r="N186" s="51"/>
      <c r="O186" s="55"/>
      <c r="P186" s="55"/>
      <c r="Q186" s="52"/>
      <c r="R186" s="52"/>
      <c r="S186" s="52"/>
      <c r="T186" s="52"/>
      <c r="U186" s="52"/>
      <c r="V186" s="52"/>
      <c r="W186" s="52"/>
      <c r="X186" s="52"/>
      <c r="Y186" s="54"/>
      <c r="Z186" s="52"/>
    </row>
    <row r="187" spans="1:26" x14ac:dyDescent="0.25">
      <c r="A187" s="48" t="s">
        <v>141</v>
      </c>
      <c r="B187" s="49" t="s">
        <v>185</v>
      </c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1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2"/>
    </row>
    <row r="188" spans="1:26" x14ac:dyDescent="0.25">
      <c r="A188" s="53">
        <v>1</v>
      </c>
      <c r="B188" s="52">
        <v>49.813128534037112</v>
      </c>
      <c r="C188" s="52">
        <v>495.23592216323698</v>
      </c>
      <c r="D188" s="52">
        <v>1008.7730967381945</v>
      </c>
      <c r="E188" s="51">
        <v>0.44651999999999997</v>
      </c>
      <c r="F188" s="54">
        <v>21.110407430863415</v>
      </c>
      <c r="G188" s="55">
        <v>0.13815128358808651</v>
      </c>
      <c r="H188" s="55">
        <v>5.1950000000000003E-2</v>
      </c>
      <c r="I188" s="55">
        <v>6.4999999999999997E-4</v>
      </c>
      <c r="J188" s="55">
        <v>0.33884999999999998</v>
      </c>
      <c r="K188" s="55">
        <v>3.31E-3</v>
      </c>
      <c r="L188" s="55">
        <v>4.7370000000000002E-2</v>
      </c>
      <c r="M188" s="55">
        <v>3.1E-4</v>
      </c>
      <c r="N188" s="51">
        <v>0.66994292536673739</v>
      </c>
      <c r="O188" s="55">
        <v>1.422E-2</v>
      </c>
      <c r="P188" s="55">
        <v>1.2E-4</v>
      </c>
      <c r="Q188" s="52">
        <v>283.2</v>
      </c>
      <c r="R188" s="52">
        <v>28.37</v>
      </c>
      <c r="S188" s="52">
        <v>298.3</v>
      </c>
      <c r="T188" s="52">
        <v>1.91</v>
      </c>
      <c r="U188" s="52">
        <v>296.3</v>
      </c>
      <c r="V188" s="52">
        <v>2.5099999999999998</v>
      </c>
      <c r="W188" s="52">
        <v>285.39999999999998</v>
      </c>
      <c r="X188" s="52">
        <v>2.3199999999999998</v>
      </c>
      <c r="Y188" s="54">
        <v>298.48112666476345</v>
      </c>
      <c r="Z188" s="52">
        <v>1.9394677284852513</v>
      </c>
    </row>
    <row r="189" spans="1:26" x14ac:dyDescent="0.25">
      <c r="A189" s="53">
        <v>2</v>
      </c>
      <c r="B189" s="52">
        <v>30.09552522790138</v>
      </c>
      <c r="C189" s="52">
        <v>188.17254492854147</v>
      </c>
      <c r="D189" s="52">
        <v>578.66222933805932</v>
      </c>
      <c r="E189" s="51">
        <v>0.29603000000000002</v>
      </c>
      <c r="F189" s="54">
        <v>20.068231988761791</v>
      </c>
      <c r="G189" s="55">
        <v>0.13290219860107147</v>
      </c>
      <c r="H189" s="55">
        <v>5.6649999999999999E-2</v>
      </c>
      <c r="I189" s="55">
        <v>7.2999999999999996E-4</v>
      </c>
      <c r="J189" s="55">
        <v>0.38873000000000002</v>
      </c>
      <c r="K189" s="55">
        <v>3.98E-3</v>
      </c>
      <c r="L189" s="55">
        <v>4.9829999999999999E-2</v>
      </c>
      <c r="M189" s="55">
        <v>3.3E-4</v>
      </c>
      <c r="N189" s="51">
        <v>0.64682684947918401</v>
      </c>
      <c r="O189" s="55">
        <v>1.6539999999999999E-2</v>
      </c>
      <c r="P189" s="55">
        <v>1.4999999999999999E-4</v>
      </c>
      <c r="Q189" s="52">
        <v>477.1</v>
      </c>
      <c r="R189" s="52">
        <v>28.57</v>
      </c>
      <c r="S189" s="52">
        <v>313.5</v>
      </c>
      <c r="T189" s="52">
        <v>2.02</v>
      </c>
      <c r="U189" s="52">
        <v>333.4</v>
      </c>
      <c r="V189" s="52">
        <v>2.91</v>
      </c>
      <c r="W189" s="52">
        <v>331.6</v>
      </c>
      <c r="X189" s="52">
        <v>3.04</v>
      </c>
      <c r="Y189" s="54">
        <v>311.93946239133476</v>
      </c>
      <c r="Z189" s="52">
        <v>2.0536764967167191</v>
      </c>
    </row>
    <row r="190" spans="1:26" x14ac:dyDescent="0.25">
      <c r="A190" s="53">
        <v>3</v>
      </c>
      <c r="B190" s="52">
        <v>68.768300372196549</v>
      </c>
      <c r="C190" s="52">
        <v>426.37025059314686</v>
      </c>
      <c r="D190" s="52">
        <v>1334.8659787680642</v>
      </c>
      <c r="E190" s="51">
        <v>0.29104999999999998</v>
      </c>
      <c r="F190" s="54">
        <v>20.28397565922921</v>
      </c>
      <c r="G190" s="55">
        <v>0.13166069393414498</v>
      </c>
      <c r="H190" s="55">
        <v>5.2929999999999998E-2</v>
      </c>
      <c r="I190" s="55">
        <v>6.2E-4</v>
      </c>
      <c r="J190" s="55">
        <v>0.35938999999999999</v>
      </c>
      <c r="K190" s="55">
        <v>3.1900000000000001E-3</v>
      </c>
      <c r="L190" s="55">
        <v>4.9299999999999997E-2</v>
      </c>
      <c r="M190" s="55">
        <v>3.2000000000000003E-4</v>
      </c>
      <c r="N190" s="51">
        <v>0.73127102316442738</v>
      </c>
      <c r="O190" s="55">
        <v>1.549E-2</v>
      </c>
      <c r="P190" s="55">
        <v>1.2E-4</v>
      </c>
      <c r="Q190" s="52">
        <v>325.8</v>
      </c>
      <c r="R190" s="52">
        <v>26.53</v>
      </c>
      <c r="S190" s="52">
        <v>310.2</v>
      </c>
      <c r="T190" s="52">
        <v>1.96</v>
      </c>
      <c r="U190" s="52">
        <v>311.8</v>
      </c>
      <c r="V190" s="52">
        <v>2.38</v>
      </c>
      <c r="W190" s="52">
        <v>310.60000000000002</v>
      </c>
      <c r="X190" s="52">
        <v>2.4500000000000002</v>
      </c>
      <c r="Y190" s="54">
        <v>310.08523137927904</v>
      </c>
      <c r="Z190" s="52">
        <v>1.9962831415405475</v>
      </c>
    </row>
    <row r="191" spans="1:26" x14ac:dyDescent="0.25">
      <c r="A191" s="53">
        <v>4</v>
      </c>
      <c r="B191" s="52">
        <v>79.564083815439702</v>
      </c>
      <c r="C191" s="52">
        <v>644.78845023346423</v>
      </c>
      <c r="D191" s="52">
        <v>1542.1646203889936</v>
      </c>
      <c r="E191" s="51">
        <v>0.38136999999999999</v>
      </c>
      <c r="F191" s="54">
        <v>20.2757502027575</v>
      </c>
      <c r="G191" s="55">
        <v>0.13155393481107869</v>
      </c>
      <c r="H191" s="55">
        <v>5.4120000000000001E-2</v>
      </c>
      <c r="I191" s="55">
        <v>6.2E-4</v>
      </c>
      <c r="J191" s="55">
        <v>0.36759999999999998</v>
      </c>
      <c r="K191" s="55">
        <v>3.14E-3</v>
      </c>
      <c r="L191" s="55">
        <v>4.9320000000000003E-2</v>
      </c>
      <c r="M191" s="55">
        <v>3.2000000000000003E-4</v>
      </c>
      <c r="N191" s="51">
        <v>0.75957867765948106</v>
      </c>
      <c r="O191" s="55">
        <v>1.528E-2</v>
      </c>
      <c r="P191" s="55">
        <v>1.2E-4</v>
      </c>
      <c r="Q191" s="52">
        <v>375.9</v>
      </c>
      <c r="R191" s="52">
        <v>25.93</v>
      </c>
      <c r="S191" s="52">
        <v>310.3</v>
      </c>
      <c r="T191" s="52">
        <v>1.95</v>
      </c>
      <c r="U191" s="52">
        <v>317.89999999999998</v>
      </c>
      <c r="V191" s="52">
        <v>2.33</v>
      </c>
      <c r="W191" s="52">
        <v>306.5</v>
      </c>
      <c r="X191" s="52">
        <v>2.29</v>
      </c>
      <c r="Y191" s="54">
        <v>309.75660479102646</v>
      </c>
      <c r="Z191" s="52">
        <v>1.9934394199890175</v>
      </c>
    </row>
    <row r="192" spans="1:26" x14ac:dyDescent="0.25">
      <c r="A192" s="53">
        <v>5</v>
      </c>
      <c r="B192" s="52">
        <v>8.394920384641253</v>
      </c>
      <c r="C192" s="52">
        <v>79.297485628297508</v>
      </c>
      <c r="D192" s="52">
        <v>162.43435446362588</v>
      </c>
      <c r="E192" s="51">
        <v>0.45462000000000002</v>
      </c>
      <c r="F192" s="54">
        <v>20.100502512562812</v>
      </c>
      <c r="G192" s="55">
        <v>0.14545087245271585</v>
      </c>
      <c r="H192" s="55">
        <v>5.4519999999999999E-2</v>
      </c>
      <c r="I192" s="55">
        <v>9.7999999999999997E-4</v>
      </c>
      <c r="J192" s="55">
        <v>0.37357000000000001</v>
      </c>
      <c r="K192" s="55">
        <v>5.9199999999999999E-3</v>
      </c>
      <c r="L192" s="55">
        <v>4.9750000000000003E-2</v>
      </c>
      <c r="M192" s="55">
        <v>3.6000000000000002E-4</v>
      </c>
      <c r="N192" s="51">
        <v>0.45662501697677582</v>
      </c>
      <c r="O192" s="55">
        <v>1.6570000000000001E-2</v>
      </c>
      <c r="P192" s="55">
        <v>2.1000000000000001E-4</v>
      </c>
      <c r="Q192" s="52">
        <v>392.5</v>
      </c>
      <c r="R192" s="52">
        <v>39.42</v>
      </c>
      <c r="S192" s="52">
        <v>313</v>
      </c>
      <c r="T192" s="52">
        <v>2.19</v>
      </c>
      <c r="U192" s="52">
        <v>322.3</v>
      </c>
      <c r="V192" s="52">
        <v>4.38</v>
      </c>
      <c r="W192" s="52">
        <v>332.3</v>
      </c>
      <c r="X192" s="52">
        <v>4.08</v>
      </c>
      <c r="Y192" s="54">
        <v>312.26293726840169</v>
      </c>
      <c r="Z192" s="52">
        <v>2.2567473338481991</v>
      </c>
    </row>
    <row r="193" spans="1:26" x14ac:dyDescent="0.25">
      <c r="A193" s="53">
        <v>6</v>
      </c>
      <c r="B193" s="52">
        <v>39.025618741811947</v>
      </c>
      <c r="C193" s="52">
        <v>218.54256497589657</v>
      </c>
      <c r="D193" s="52">
        <v>760.36522607624443</v>
      </c>
      <c r="E193" s="51">
        <v>0.26902999999999999</v>
      </c>
      <c r="F193" s="54">
        <v>20.189783969311531</v>
      </c>
      <c r="G193" s="55">
        <v>0.13044076055279002</v>
      </c>
      <c r="H193" s="55">
        <v>5.4919999999999997E-2</v>
      </c>
      <c r="I193" s="55">
        <v>6.8999999999999997E-4</v>
      </c>
      <c r="J193" s="55">
        <v>0.37469999999999998</v>
      </c>
      <c r="K193" s="55">
        <v>3.6800000000000001E-3</v>
      </c>
      <c r="L193" s="55">
        <v>4.9529999999999998E-2</v>
      </c>
      <c r="M193" s="55">
        <v>3.2000000000000003E-4</v>
      </c>
      <c r="N193" s="51">
        <v>0.65783583072182872</v>
      </c>
      <c r="O193" s="55">
        <v>1.668E-2</v>
      </c>
      <c r="P193" s="55">
        <v>1.4999999999999999E-4</v>
      </c>
      <c r="Q193" s="52">
        <v>409.1</v>
      </c>
      <c r="R193" s="52">
        <v>27.7</v>
      </c>
      <c r="S193" s="52">
        <v>311.60000000000002</v>
      </c>
      <c r="T193" s="52">
        <v>2</v>
      </c>
      <c r="U193" s="52">
        <v>323.10000000000002</v>
      </c>
      <c r="V193" s="52">
        <v>2.72</v>
      </c>
      <c r="W193" s="52">
        <v>334.4</v>
      </c>
      <c r="X193" s="52">
        <v>3.04</v>
      </c>
      <c r="Y193" s="54">
        <v>310.75013515661198</v>
      </c>
      <c r="Z193" s="52">
        <v>1.994763742172992</v>
      </c>
    </row>
    <row r="194" spans="1:26" x14ac:dyDescent="0.25">
      <c r="A194" s="53">
        <v>7</v>
      </c>
      <c r="B194" s="52">
        <v>36.415029340445265</v>
      </c>
      <c r="C194" s="52">
        <v>332.36154637240338</v>
      </c>
      <c r="D194" s="52">
        <v>715.29110395703412</v>
      </c>
      <c r="E194" s="51">
        <v>0.43723000000000001</v>
      </c>
      <c r="F194" s="54">
        <v>20.300446609825418</v>
      </c>
      <c r="G194" s="55">
        <v>0.13187460241867913</v>
      </c>
      <c r="H194" s="55">
        <v>5.2290000000000003E-2</v>
      </c>
      <c r="I194" s="55">
        <v>6.6E-4</v>
      </c>
      <c r="J194" s="55">
        <v>0.35476999999999997</v>
      </c>
      <c r="K194" s="55">
        <v>3.46E-3</v>
      </c>
      <c r="L194" s="55">
        <v>4.9259999999999998E-2</v>
      </c>
      <c r="M194" s="55">
        <v>3.2000000000000003E-4</v>
      </c>
      <c r="N194" s="51">
        <v>0.66607994855655617</v>
      </c>
      <c r="O194" s="55">
        <v>1.5270000000000001E-2</v>
      </c>
      <c r="P194" s="55">
        <v>1.2999999999999999E-4</v>
      </c>
      <c r="Q194" s="52">
        <v>298.2</v>
      </c>
      <c r="R194" s="52">
        <v>28.33</v>
      </c>
      <c r="S194" s="52">
        <v>309.89999999999998</v>
      </c>
      <c r="T194" s="52">
        <v>1.98</v>
      </c>
      <c r="U194" s="52">
        <v>308.3</v>
      </c>
      <c r="V194" s="52">
        <v>2.59</v>
      </c>
      <c r="W194" s="52">
        <v>306.3</v>
      </c>
      <c r="X194" s="52">
        <v>2.63</v>
      </c>
      <c r="Y194" s="54">
        <v>310.08052288219682</v>
      </c>
      <c r="Z194" s="52">
        <v>1.999678299188538</v>
      </c>
    </row>
    <row r="195" spans="1:26" x14ac:dyDescent="0.25">
      <c r="A195" s="53">
        <v>8</v>
      </c>
      <c r="B195" s="52">
        <v>123.0632068538351</v>
      </c>
      <c r="C195" s="52">
        <v>1282.3249858635797</v>
      </c>
      <c r="D195" s="52">
        <v>2395.5363115787532</v>
      </c>
      <c r="E195" s="51">
        <v>0.50649</v>
      </c>
      <c r="F195" s="54">
        <v>20.068231988761791</v>
      </c>
      <c r="G195" s="55">
        <v>0.12887485924952385</v>
      </c>
      <c r="H195" s="55">
        <v>6.0929999999999998E-2</v>
      </c>
      <c r="I195" s="55">
        <v>7.2000000000000005E-4</v>
      </c>
      <c r="J195" s="55">
        <v>0.41821000000000003</v>
      </c>
      <c r="K195" s="55">
        <v>3.7200000000000002E-3</v>
      </c>
      <c r="L195" s="55">
        <v>4.9829999999999999E-2</v>
      </c>
      <c r="M195" s="55">
        <v>3.2000000000000003E-4</v>
      </c>
      <c r="N195" s="51">
        <v>0.72195572473290914</v>
      </c>
      <c r="O195" s="55">
        <v>1.6789999999999999E-2</v>
      </c>
      <c r="P195" s="55">
        <v>1.3999999999999999E-4</v>
      </c>
      <c r="Q195" s="52">
        <v>636.6</v>
      </c>
      <c r="R195" s="52">
        <v>25.33</v>
      </c>
      <c r="S195" s="52">
        <v>313.5</v>
      </c>
      <c r="T195" s="52">
        <v>1.99</v>
      </c>
      <c r="U195" s="52">
        <v>354.8</v>
      </c>
      <c r="V195" s="52">
        <v>2.67</v>
      </c>
      <c r="W195" s="52">
        <v>336.6</v>
      </c>
      <c r="X195" s="52">
        <v>2.73</v>
      </c>
      <c r="Y195" s="54">
        <v>310.29566122104694</v>
      </c>
      <c r="Z195" s="52">
        <v>1.9819351087180426</v>
      </c>
    </row>
    <row r="196" spans="1:26" x14ac:dyDescent="0.25">
      <c r="A196" s="53">
        <v>9</v>
      </c>
      <c r="B196" s="52">
        <v>33.503075954430614</v>
      </c>
      <c r="C196" s="52">
        <v>330.09620323533494</v>
      </c>
      <c r="D196" s="52">
        <v>644.98123547637897</v>
      </c>
      <c r="E196" s="51">
        <v>0.47987999999999997</v>
      </c>
      <c r="F196" s="54">
        <v>20.02002002002002</v>
      </c>
      <c r="G196" s="55">
        <v>0.13627240854468084</v>
      </c>
      <c r="H196" s="55">
        <v>6.3780000000000003E-2</v>
      </c>
      <c r="I196" s="55">
        <v>9.1E-4</v>
      </c>
      <c r="J196" s="55">
        <v>0.43887999999999999</v>
      </c>
      <c r="K196" s="55">
        <v>5.1399999999999996E-3</v>
      </c>
      <c r="L196" s="55">
        <v>4.9950000000000001E-2</v>
      </c>
      <c r="M196" s="55">
        <v>3.4000000000000002E-4</v>
      </c>
      <c r="N196" s="51">
        <v>0.58120065590882719</v>
      </c>
      <c r="O196" s="55">
        <v>1.7670000000000002E-2</v>
      </c>
      <c r="P196" s="55">
        <v>1.8000000000000001E-4</v>
      </c>
      <c r="Q196" s="52">
        <v>734.4</v>
      </c>
      <c r="R196" s="52">
        <v>29.86</v>
      </c>
      <c r="S196" s="52">
        <v>314.2</v>
      </c>
      <c r="T196" s="52">
        <v>2.08</v>
      </c>
      <c r="U196" s="52">
        <v>369.5</v>
      </c>
      <c r="V196" s="52">
        <v>3.63</v>
      </c>
      <c r="W196" s="52">
        <v>354.1</v>
      </c>
      <c r="X196" s="52">
        <v>3.58</v>
      </c>
      <c r="Y196" s="54">
        <v>309.93456738475737</v>
      </c>
      <c r="Z196" s="52">
        <v>2.1071382761783624</v>
      </c>
    </row>
    <row r="197" spans="1:26" x14ac:dyDescent="0.25">
      <c r="A197" s="53">
        <v>10</v>
      </c>
      <c r="B197" s="52">
        <v>43.260307612775485</v>
      </c>
      <c r="C197" s="52">
        <v>328.99951975415803</v>
      </c>
      <c r="D197" s="52">
        <v>873.15119822017812</v>
      </c>
      <c r="E197" s="51">
        <v>0.35159000000000001</v>
      </c>
      <c r="F197" s="54">
        <v>21.065936380872131</v>
      </c>
      <c r="G197" s="55">
        <v>0.13756983943691511</v>
      </c>
      <c r="H197" s="55">
        <v>5.2080000000000001E-2</v>
      </c>
      <c r="I197" s="55">
        <v>6.7000000000000002E-4</v>
      </c>
      <c r="J197" s="55">
        <v>0.34054000000000001</v>
      </c>
      <c r="K197" s="55">
        <v>3.47E-3</v>
      </c>
      <c r="L197" s="55">
        <v>4.7469999999999998E-2</v>
      </c>
      <c r="M197" s="55">
        <v>3.1E-4</v>
      </c>
      <c r="N197" s="51">
        <v>0.64088649345650739</v>
      </c>
      <c r="O197" s="55">
        <v>1.504E-2</v>
      </c>
      <c r="P197" s="55">
        <v>1.3999999999999999E-4</v>
      </c>
      <c r="Q197" s="52">
        <v>288.8</v>
      </c>
      <c r="R197" s="52">
        <v>29.23</v>
      </c>
      <c r="S197" s="52">
        <v>299</v>
      </c>
      <c r="T197" s="52">
        <v>1.93</v>
      </c>
      <c r="U197" s="52">
        <v>297.60000000000002</v>
      </c>
      <c r="V197" s="52">
        <v>2.63</v>
      </c>
      <c r="W197" s="52">
        <v>301.7</v>
      </c>
      <c r="X197" s="52">
        <v>2.84</v>
      </c>
      <c r="Y197" s="54">
        <v>299.05436997979564</v>
      </c>
      <c r="Z197" s="52">
        <v>1.9400292128233116</v>
      </c>
    </row>
    <row r="198" spans="1:26" x14ac:dyDescent="0.25">
      <c r="A198" s="53">
        <v>11</v>
      </c>
      <c r="B198" s="52">
        <v>50.186008665281292</v>
      </c>
      <c r="C198" s="52">
        <v>484.83854393278176</v>
      </c>
      <c r="D198" s="52">
        <v>1010.6883337987639</v>
      </c>
      <c r="E198" s="51">
        <v>0.44547999999999999</v>
      </c>
      <c r="F198" s="54">
        <v>21.09704641350211</v>
      </c>
      <c r="G198" s="55">
        <v>0.13797646388577328</v>
      </c>
      <c r="H198" s="55">
        <v>5.3999999999999999E-2</v>
      </c>
      <c r="I198" s="55">
        <v>6.9999999999999999E-4</v>
      </c>
      <c r="J198" s="55">
        <v>0.35259000000000001</v>
      </c>
      <c r="K198" s="55">
        <v>3.64E-3</v>
      </c>
      <c r="L198" s="55">
        <v>4.7399999999999998E-2</v>
      </c>
      <c r="M198" s="55">
        <v>3.1E-4</v>
      </c>
      <c r="N198" s="51">
        <v>0.63350778967867583</v>
      </c>
      <c r="O198" s="55">
        <v>1.47E-2</v>
      </c>
      <c r="P198" s="55">
        <v>1.3999999999999999E-4</v>
      </c>
      <c r="Q198" s="52">
        <v>370.8</v>
      </c>
      <c r="R198" s="52">
        <v>29.29</v>
      </c>
      <c r="S198" s="52">
        <v>298.5</v>
      </c>
      <c r="T198" s="52">
        <v>1.93</v>
      </c>
      <c r="U198" s="52">
        <v>306.7</v>
      </c>
      <c r="V198" s="52">
        <v>2.73</v>
      </c>
      <c r="W198" s="52">
        <v>295</v>
      </c>
      <c r="X198" s="52">
        <v>2.79</v>
      </c>
      <c r="Y198" s="54">
        <v>297.91657138406316</v>
      </c>
      <c r="Z198" s="52">
        <v>1.9370534853200858</v>
      </c>
    </row>
    <row r="199" spans="1:26" x14ac:dyDescent="0.25">
      <c r="A199" s="53">
        <v>12</v>
      </c>
      <c r="B199" s="52">
        <v>36.013320465272351</v>
      </c>
      <c r="C199" s="52">
        <v>390.98585123459225</v>
      </c>
      <c r="D199" s="52">
        <v>686.00821273552947</v>
      </c>
      <c r="E199" s="51">
        <v>0.52676000000000001</v>
      </c>
      <c r="F199" s="54">
        <v>20.028039254956941</v>
      </c>
      <c r="G199" s="55">
        <v>0.13237037761137174</v>
      </c>
      <c r="H199" s="55">
        <v>5.2299999999999999E-2</v>
      </c>
      <c r="I199" s="55">
        <v>6.9999999999999999E-4</v>
      </c>
      <c r="J199" s="55">
        <v>0.35972999999999999</v>
      </c>
      <c r="K199" s="55">
        <v>3.8899999999999998E-3</v>
      </c>
      <c r="L199" s="55">
        <v>4.9930000000000002E-2</v>
      </c>
      <c r="M199" s="55">
        <v>3.3E-4</v>
      </c>
      <c r="N199" s="51">
        <v>0.61119448976639279</v>
      </c>
      <c r="O199" s="55">
        <v>1.464E-2</v>
      </c>
      <c r="P199" s="55">
        <v>1.3999999999999999E-4</v>
      </c>
      <c r="Q199" s="52">
        <v>298.5</v>
      </c>
      <c r="R199" s="52">
        <v>30.37</v>
      </c>
      <c r="S199" s="52">
        <v>314.10000000000002</v>
      </c>
      <c r="T199" s="52">
        <v>2.04</v>
      </c>
      <c r="U199" s="52">
        <v>312</v>
      </c>
      <c r="V199" s="52">
        <v>2.91</v>
      </c>
      <c r="W199" s="52">
        <v>293.89999999999998</v>
      </c>
      <c r="X199" s="52">
        <v>2.85</v>
      </c>
      <c r="Y199" s="54">
        <v>314.22961003261435</v>
      </c>
      <c r="Z199" s="52">
        <v>2.0627323028420879</v>
      </c>
    </row>
    <row r="200" spans="1:26" x14ac:dyDescent="0.25">
      <c r="A200" s="53">
        <v>13</v>
      </c>
      <c r="B200" s="52">
        <v>30.405010722682327</v>
      </c>
      <c r="C200" s="52">
        <v>264.24115184014153</v>
      </c>
      <c r="D200" s="52">
        <v>604.31783140622508</v>
      </c>
      <c r="E200" s="51">
        <v>0.40222000000000002</v>
      </c>
      <c r="F200" s="54">
        <v>20.973154362416107</v>
      </c>
      <c r="G200" s="55">
        <v>0.14075942525111482</v>
      </c>
      <c r="H200" s="55">
        <v>5.2240000000000002E-2</v>
      </c>
      <c r="I200" s="55">
        <v>7.1000000000000002E-4</v>
      </c>
      <c r="J200" s="55">
        <v>0.34312999999999999</v>
      </c>
      <c r="K200" s="55">
        <v>3.7799999999999999E-3</v>
      </c>
      <c r="L200" s="55">
        <v>4.768E-2</v>
      </c>
      <c r="M200" s="55">
        <v>3.2000000000000003E-4</v>
      </c>
      <c r="N200" s="51">
        <v>0.60922907567202877</v>
      </c>
      <c r="O200" s="55">
        <v>1.447E-2</v>
      </c>
      <c r="P200" s="55">
        <v>1.4999999999999999E-4</v>
      </c>
      <c r="Q200" s="52">
        <v>295.7</v>
      </c>
      <c r="R200" s="52">
        <v>30.77</v>
      </c>
      <c r="S200" s="52">
        <v>300.3</v>
      </c>
      <c r="T200" s="52">
        <v>1.96</v>
      </c>
      <c r="U200" s="52">
        <v>299.5</v>
      </c>
      <c r="V200" s="52">
        <v>2.86</v>
      </c>
      <c r="W200" s="52">
        <v>290.5</v>
      </c>
      <c r="X200" s="52">
        <v>2.94</v>
      </c>
      <c r="Y200" s="54">
        <v>300.29894211768845</v>
      </c>
      <c r="Z200" s="52">
        <v>2.0029948559867554</v>
      </c>
    </row>
    <row r="201" spans="1:26" x14ac:dyDescent="0.25">
      <c r="A201" s="53">
        <v>14</v>
      </c>
      <c r="B201" s="52">
        <v>133.53034420480557</v>
      </c>
      <c r="C201" s="52">
        <v>1479.8103988792827</v>
      </c>
      <c r="D201" s="52">
        <v>2554.9714311407438</v>
      </c>
      <c r="E201" s="51">
        <v>0.52827999999999997</v>
      </c>
      <c r="F201" s="54">
        <v>20.14098690835851</v>
      </c>
      <c r="G201" s="55">
        <v>0.13386758670208074</v>
      </c>
      <c r="H201" s="55">
        <v>5.2999999999999999E-2</v>
      </c>
      <c r="I201" s="55">
        <v>6.8999999999999997E-4</v>
      </c>
      <c r="J201" s="55">
        <v>0.36248999999999998</v>
      </c>
      <c r="K201" s="55">
        <v>3.7200000000000002E-3</v>
      </c>
      <c r="L201" s="55">
        <v>4.965E-2</v>
      </c>
      <c r="M201" s="55">
        <v>3.3E-4</v>
      </c>
      <c r="N201" s="51">
        <v>0.64766104668160995</v>
      </c>
      <c r="O201" s="55">
        <v>1.593E-2</v>
      </c>
      <c r="P201" s="55">
        <v>1.6000000000000001E-4</v>
      </c>
      <c r="Q201" s="52">
        <v>328.7</v>
      </c>
      <c r="R201" s="52">
        <v>29.2</v>
      </c>
      <c r="S201" s="52">
        <v>312.3</v>
      </c>
      <c r="T201" s="52">
        <v>2.02</v>
      </c>
      <c r="U201" s="52">
        <v>314.10000000000002</v>
      </c>
      <c r="V201" s="52">
        <v>2.77</v>
      </c>
      <c r="W201" s="52">
        <v>319.5</v>
      </c>
      <c r="X201" s="52">
        <v>3.19</v>
      </c>
      <c r="Y201" s="54">
        <v>312.22642578662629</v>
      </c>
      <c r="Z201" s="52">
        <v>2.0606685724897233</v>
      </c>
    </row>
    <row r="202" spans="1:26" x14ac:dyDescent="0.25">
      <c r="A202" s="53">
        <v>15</v>
      </c>
      <c r="B202" s="52">
        <v>32.735155329298294</v>
      </c>
      <c r="C202" s="52">
        <v>298.17701436192419</v>
      </c>
      <c r="D202" s="52">
        <v>657.21716287656568</v>
      </c>
      <c r="E202" s="51">
        <v>0.41338999999999998</v>
      </c>
      <c r="F202" s="54">
        <v>21.105951878429718</v>
      </c>
      <c r="G202" s="55">
        <v>0.14254758550226912</v>
      </c>
      <c r="H202" s="55">
        <v>5.4179999999999999E-2</v>
      </c>
      <c r="I202" s="55">
        <v>7.6000000000000004E-4</v>
      </c>
      <c r="J202" s="55">
        <v>0.35360999999999998</v>
      </c>
      <c r="K202" s="55">
        <v>4.0800000000000003E-3</v>
      </c>
      <c r="L202" s="55">
        <v>4.7379999999999999E-2</v>
      </c>
      <c r="M202" s="55">
        <v>3.2000000000000003E-4</v>
      </c>
      <c r="N202" s="51">
        <v>0.58535495244953195</v>
      </c>
      <c r="O202" s="55">
        <v>1.9E-2</v>
      </c>
      <c r="P202" s="55">
        <v>2.1000000000000001E-4</v>
      </c>
      <c r="Q202" s="52">
        <v>378.3</v>
      </c>
      <c r="R202" s="52">
        <v>31.55</v>
      </c>
      <c r="S202" s="52">
        <v>298.39999999999998</v>
      </c>
      <c r="T202" s="52">
        <v>1.97</v>
      </c>
      <c r="U202" s="52">
        <v>307.39999999999998</v>
      </c>
      <c r="V202" s="52">
        <v>3.06</v>
      </c>
      <c r="W202" s="52">
        <v>380.4</v>
      </c>
      <c r="X202" s="52">
        <v>4.09</v>
      </c>
      <c r="Y202" s="54">
        <v>297.72682793382683</v>
      </c>
      <c r="Z202" s="52">
        <v>2.0009782332799912</v>
      </c>
    </row>
    <row r="203" spans="1:26" x14ac:dyDescent="0.25">
      <c r="A203" s="53">
        <v>16</v>
      </c>
      <c r="B203" s="52">
        <v>42.911470993711504</v>
      </c>
      <c r="C203" s="52">
        <v>269.79290375026693</v>
      </c>
      <c r="D203" s="52">
        <v>825.9776869645533</v>
      </c>
      <c r="E203" s="51">
        <v>0.29731000000000002</v>
      </c>
      <c r="F203" s="54">
        <v>20.214271275520517</v>
      </c>
      <c r="G203" s="55">
        <v>0.13484353185611017</v>
      </c>
      <c r="H203" s="55">
        <v>5.2830000000000002E-2</v>
      </c>
      <c r="I203" s="55">
        <v>7.3999999999999999E-4</v>
      </c>
      <c r="J203" s="55">
        <v>0.36007</v>
      </c>
      <c r="K203" s="55">
        <v>4.0800000000000003E-3</v>
      </c>
      <c r="L203" s="55">
        <v>4.947E-2</v>
      </c>
      <c r="M203" s="55">
        <v>3.3E-4</v>
      </c>
      <c r="N203" s="51">
        <v>0.58870646499958368</v>
      </c>
      <c r="O203" s="55">
        <v>1.5740000000000001E-2</v>
      </c>
      <c r="P203" s="55">
        <v>1.8000000000000001E-4</v>
      </c>
      <c r="Q203" s="52">
        <v>321.2</v>
      </c>
      <c r="R203" s="52">
        <v>31.31</v>
      </c>
      <c r="S203" s="52">
        <v>311.3</v>
      </c>
      <c r="T203" s="52">
        <v>2.0499999999999998</v>
      </c>
      <c r="U203" s="52">
        <v>312.3</v>
      </c>
      <c r="V203" s="52">
        <v>3.05</v>
      </c>
      <c r="W203" s="52">
        <v>315.60000000000002</v>
      </c>
      <c r="X203" s="52">
        <v>3.53</v>
      </c>
      <c r="Y203" s="54">
        <v>311.17642327216771</v>
      </c>
      <c r="Z203" s="52">
        <v>2.0637021949443941</v>
      </c>
    </row>
    <row r="204" spans="1:26" x14ac:dyDescent="0.25">
      <c r="A204" s="53">
        <v>17</v>
      </c>
      <c r="B204" s="52">
        <v>10.201816057058206</v>
      </c>
      <c r="C204" s="52">
        <v>86.865609308031509</v>
      </c>
      <c r="D204" s="52">
        <v>203.66825810950641</v>
      </c>
      <c r="E204" s="51">
        <v>0.38779999999999998</v>
      </c>
      <c r="F204" s="54">
        <v>20.938023450586265</v>
      </c>
      <c r="G204" s="55">
        <v>0.15344028910605514</v>
      </c>
      <c r="H204" s="55">
        <v>6.4930000000000002E-2</v>
      </c>
      <c r="I204" s="55">
        <v>1.16E-3</v>
      </c>
      <c r="J204" s="55">
        <v>0.42723</v>
      </c>
      <c r="K204" s="55">
        <v>6.7099999999999998E-3</v>
      </c>
      <c r="L204" s="55">
        <v>4.7759999999999997E-2</v>
      </c>
      <c r="M204" s="55">
        <v>3.5E-4</v>
      </c>
      <c r="N204" s="51">
        <v>0.46659807981786727</v>
      </c>
      <c r="O204" s="55">
        <v>1.7989999999999999E-2</v>
      </c>
      <c r="P204" s="55">
        <v>2.5999999999999998E-4</v>
      </c>
      <c r="Q204" s="52">
        <v>772.1</v>
      </c>
      <c r="R204" s="52">
        <v>37.14</v>
      </c>
      <c r="S204" s="52">
        <v>300.7</v>
      </c>
      <c r="T204" s="52">
        <v>2.14</v>
      </c>
      <c r="U204" s="52">
        <v>361.2</v>
      </c>
      <c r="V204" s="52">
        <v>4.7699999999999996</v>
      </c>
      <c r="W204" s="52">
        <v>360.4</v>
      </c>
      <c r="X204" s="52">
        <v>5.07</v>
      </c>
      <c r="Y204" s="54">
        <v>296.11334601772444</v>
      </c>
      <c r="Z204" s="52">
        <v>2.180983986883871</v>
      </c>
    </row>
    <row r="205" spans="1:26" x14ac:dyDescent="0.25">
      <c r="A205" s="53">
        <v>18</v>
      </c>
      <c r="B205" s="52">
        <v>42.390309713347278</v>
      </c>
      <c r="C205" s="52">
        <v>353.90026227052226</v>
      </c>
      <c r="D205" s="52">
        <v>814.65403563438531</v>
      </c>
      <c r="E205" s="51">
        <v>0.39478000000000002</v>
      </c>
      <c r="F205" s="54">
        <v>20.10454362685967</v>
      </c>
      <c r="G205" s="55">
        <v>0.13742550931106329</v>
      </c>
      <c r="H205" s="55">
        <v>5.4510000000000003E-2</v>
      </c>
      <c r="I205" s="55">
        <v>7.7999999999999999E-4</v>
      </c>
      <c r="J205" s="55">
        <v>0.37358000000000002</v>
      </c>
      <c r="K205" s="55">
        <v>4.4200000000000003E-3</v>
      </c>
      <c r="L205" s="55">
        <v>4.9739999999999999E-2</v>
      </c>
      <c r="M205" s="55">
        <v>3.4000000000000002E-4</v>
      </c>
      <c r="N205" s="51">
        <v>0.57774272370171054</v>
      </c>
      <c r="O205" s="55">
        <v>1.567E-2</v>
      </c>
      <c r="P205" s="55">
        <v>1.9000000000000001E-4</v>
      </c>
      <c r="Q205" s="52">
        <v>392.2</v>
      </c>
      <c r="R205" s="52">
        <v>31.84</v>
      </c>
      <c r="S205" s="52">
        <v>312.89999999999998</v>
      </c>
      <c r="T205" s="52">
        <v>2.08</v>
      </c>
      <c r="U205" s="52">
        <v>322.3</v>
      </c>
      <c r="V205" s="52">
        <v>3.27</v>
      </c>
      <c r="W205" s="52">
        <v>314.3</v>
      </c>
      <c r="X205" s="52">
        <v>3.7</v>
      </c>
      <c r="Y205" s="54">
        <v>312.20490959413371</v>
      </c>
      <c r="Z205" s="52">
        <v>2.1228225533388891</v>
      </c>
    </row>
    <row r="206" spans="1:26" x14ac:dyDescent="0.25">
      <c r="A206" s="53">
        <v>19</v>
      </c>
      <c r="B206" s="52">
        <v>34.199361944321062</v>
      </c>
      <c r="C206" s="52">
        <v>283.62806799976903</v>
      </c>
      <c r="D206" s="52">
        <v>686.86774173516574</v>
      </c>
      <c r="E206" s="51">
        <v>0.37531999999999999</v>
      </c>
      <c r="F206" s="54">
        <v>20.999580008399832</v>
      </c>
      <c r="G206" s="55">
        <v>0.14552417897463132</v>
      </c>
      <c r="H206" s="55">
        <v>5.2350000000000001E-2</v>
      </c>
      <c r="I206" s="55">
        <v>7.7999999999999999E-4</v>
      </c>
      <c r="J206" s="55">
        <v>0.34344999999999998</v>
      </c>
      <c r="K206" s="55">
        <v>4.2599999999999999E-3</v>
      </c>
      <c r="L206" s="55">
        <v>4.7620000000000003E-2</v>
      </c>
      <c r="M206" s="55">
        <v>3.3E-4</v>
      </c>
      <c r="N206" s="51">
        <v>0.55869974149812773</v>
      </c>
      <c r="O206" s="55">
        <v>1.516E-2</v>
      </c>
      <c r="P206" s="55">
        <v>1.9000000000000001E-4</v>
      </c>
      <c r="Q206" s="52">
        <v>300.60000000000002</v>
      </c>
      <c r="R206" s="52">
        <v>33.53</v>
      </c>
      <c r="S206" s="52">
        <v>299.89999999999998</v>
      </c>
      <c r="T206" s="52">
        <v>2.0099999999999998</v>
      </c>
      <c r="U206" s="52">
        <v>299.8</v>
      </c>
      <c r="V206" s="52">
        <v>3.22</v>
      </c>
      <c r="W206" s="52">
        <v>304.10000000000002</v>
      </c>
      <c r="X206" s="52">
        <v>3.72</v>
      </c>
      <c r="Y206" s="54">
        <v>299.8861072738685</v>
      </c>
      <c r="Z206" s="52">
        <v>2.0677147930111741</v>
      </c>
    </row>
    <row r="207" spans="1:26" x14ac:dyDescent="0.25">
      <c r="A207" s="53">
        <v>20</v>
      </c>
      <c r="B207" s="52">
        <v>37.404332998289377</v>
      </c>
      <c r="C207" s="52">
        <v>235.09126668873353</v>
      </c>
      <c r="D207" s="52">
        <v>763.07772667192944</v>
      </c>
      <c r="E207" s="51">
        <v>0.28008</v>
      </c>
      <c r="F207" s="54">
        <v>21.321961620469086</v>
      </c>
      <c r="G207" s="55">
        <v>0.15002659562376969</v>
      </c>
      <c r="H207" s="55">
        <v>5.4359999999999999E-2</v>
      </c>
      <c r="I207" s="55">
        <v>8.5999999999999998E-4</v>
      </c>
      <c r="J207" s="55">
        <v>0.35132000000000002</v>
      </c>
      <c r="K207" s="55">
        <v>4.7299999999999998E-3</v>
      </c>
      <c r="L207" s="55">
        <v>4.6899999999999997E-2</v>
      </c>
      <c r="M207" s="55">
        <v>3.3E-4</v>
      </c>
      <c r="N207" s="51">
        <v>0.52261615510487436</v>
      </c>
      <c r="O207" s="55">
        <v>1.6049999999999998E-2</v>
      </c>
      <c r="P207" s="55">
        <v>2.2000000000000001E-4</v>
      </c>
      <c r="Q207" s="52">
        <v>386.1</v>
      </c>
      <c r="R207" s="52">
        <v>35.06</v>
      </c>
      <c r="S207" s="52">
        <v>295.5</v>
      </c>
      <c r="T207" s="52">
        <v>2.02</v>
      </c>
      <c r="U207" s="52">
        <v>305.7</v>
      </c>
      <c r="V207" s="52">
        <v>3.55</v>
      </c>
      <c r="W207" s="52">
        <v>321.89999999999998</v>
      </c>
      <c r="X207" s="52">
        <v>4.34</v>
      </c>
      <c r="Y207" s="54">
        <v>294.68863519648318</v>
      </c>
      <c r="Z207" s="52">
        <v>2.0672425353870914</v>
      </c>
    </row>
    <row r="208" spans="1:26" x14ac:dyDescent="0.25">
      <c r="A208" s="53">
        <v>21</v>
      </c>
      <c r="B208" s="52">
        <v>146.0022595620687</v>
      </c>
      <c r="C208" s="52">
        <v>1577.6755116398299</v>
      </c>
      <c r="D208" s="52">
        <v>2827.4748441803686</v>
      </c>
      <c r="E208" s="51">
        <v>0.50736000000000003</v>
      </c>
      <c r="F208" s="54">
        <v>20.230629172567266</v>
      </c>
      <c r="G208" s="55">
        <v>0.1391546412840961</v>
      </c>
      <c r="H208" s="55">
        <v>5.4809999999999998E-2</v>
      </c>
      <c r="I208" s="55">
        <v>7.6999999999999996E-4</v>
      </c>
      <c r="J208" s="55">
        <v>0.37328</v>
      </c>
      <c r="K208" s="55">
        <v>4.28E-3</v>
      </c>
      <c r="L208" s="55">
        <v>4.9430000000000002E-2</v>
      </c>
      <c r="M208" s="55">
        <v>3.4000000000000002E-4</v>
      </c>
      <c r="N208" s="51">
        <v>0.59990054849584329</v>
      </c>
      <c r="O208" s="55">
        <v>1.546E-2</v>
      </c>
      <c r="P208" s="55">
        <v>1.8000000000000001E-4</v>
      </c>
      <c r="Q208" s="52">
        <v>404.3</v>
      </c>
      <c r="R208" s="52">
        <v>30.96</v>
      </c>
      <c r="S208" s="52">
        <v>311</v>
      </c>
      <c r="T208" s="52">
        <v>2.06</v>
      </c>
      <c r="U208" s="52">
        <v>322.10000000000002</v>
      </c>
      <c r="V208" s="52">
        <v>3.16</v>
      </c>
      <c r="W208" s="52">
        <v>310.10000000000002</v>
      </c>
      <c r="X208" s="52">
        <v>3.67</v>
      </c>
      <c r="Y208" s="54">
        <v>310.17409529887254</v>
      </c>
      <c r="Z208" s="52">
        <v>2.1216619875282072</v>
      </c>
    </row>
    <row r="209" spans="1:26" x14ac:dyDescent="0.25">
      <c r="A209" s="53">
        <v>22</v>
      </c>
      <c r="B209" s="52">
        <v>102.19184752833205</v>
      </c>
      <c r="C209" s="52">
        <v>1042.646821579606</v>
      </c>
      <c r="D209" s="52">
        <v>2028.271391096325</v>
      </c>
      <c r="E209" s="51">
        <v>0.46750999999999998</v>
      </c>
      <c r="F209" s="54">
        <v>20.721094073767095</v>
      </c>
      <c r="G209" s="55">
        <v>0.14169003407258893</v>
      </c>
      <c r="H209" s="55">
        <v>5.3749999999999999E-2</v>
      </c>
      <c r="I209" s="55">
        <v>7.6999999999999996E-4</v>
      </c>
      <c r="J209" s="55">
        <v>0.35738999999999999</v>
      </c>
      <c r="K209" s="55">
        <v>4.1999999999999997E-3</v>
      </c>
      <c r="L209" s="55">
        <v>4.8259999999999997E-2</v>
      </c>
      <c r="M209" s="55">
        <v>3.3E-4</v>
      </c>
      <c r="N209" s="51">
        <v>0.58186164229471316</v>
      </c>
      <c r="O209" s="55">
        <v>1.41E-2</v>
      </c>
      <c r="P209" s="55">
        <v>1.7000000000000001E-4</v>
      </c>
      <c r="Q209" s="52">
        <v>360.5</v>
      </c>
      <c r="R209" s="52">
        <v>32.1</v>
      </c>
      <c r="S209" s="52">
        <v>303.8</v>
      </c>
      <c r="T209" s="52">
        <v>2.02</v>
      </c>
      <c r="U209" s="52">
        <v>310.3</v>
      </c>
      <c r="V209" s="52">
        <v>3.14</v>
      </c>
      <c r="W209" s="52">
        <v>283</v>
      </c>
      <c r="X209" s="52">
        <v>3.44</v>
      </c>
      <c r="Y209" s="54">
        <v>303.33515598497922</v>
      </c>
      <c r="Z209" s="52">
        <v>2.0635143134255203</v>
      </c>
    </row>
    <row r="210" spans="1:26" x14ac:dyDescent="0.25">
      <c r="A210" s="53">
        <v>23</v>
      </c>
      <c r="B210" s="52">
        <v>119.64846613537351</v>
      </c>
      <c r="C210" s="52">
        <v>874.69469493692259</v>
      </c>
      <c r="D210" s="52">
        <v>2130.9056782507605</v>
      </c>
      <c r="E210" s="51">
        <v>0.35835</v>
      </c>
      <c r="F210" s="54">
        <v>21.235931195582925</v>
      </c>
      <c r="G210" s="55">
        <v>0.1488183753353656</v>
      </c>
      <c r="H210" s="55">
        <v>5.2839999999999998E-2</v>
      </c>
      <c r="I210" s="55">
        <v>7.9000000000000001E-4</v>
      </c>
      <c r="J210" s="55">
        <v>0.34283000000000002</v>
      </c>
      <c r="K210" s="55">
        <v>4.2599999999999999E-3</v>
      </c>
      <c r="L210" s="55">
        <v>4.709E-2</v>
      </c>
      <c r="M210" s="55">
        <v>3.3E-4</v>
      </c>
      <c r="N210" s="51">
        <v>0.56396800851830031</v>
      </c>
      <c r="O210" s="55">
        <v>1.5559999999999999E-2</v>
      </c>
      <c r="P210" s="55">
        <v>2.0000000000000001E-4</v>
      </c>
      <c r="Q210" s="52">
        <v>321.8</v>
      </c>
      <c r="R210" s="52">
        <v>33.56</v>
      </c>
      <c r="S210" s="52">
        <v>296.60000000000002</v>
      </c>
      <c r="T210" s="52">
        <v>2</v>
      </c>
      <c r="U210" s="52">
        <v>299.3</v>
      </c>
      <c r="V210" s="52">
        <v>3.22</v>
      </c>
      <c r="W210" s="52">
        <v>312.10000000000002</v>
      </c>
      <c r="X210" s="52">
        <v>4.07</v>
      </c>
      <c r="Y210" s="54">
        <v>296.41855901477953</v>
      </c>
      <c r="Z210" s="52">
        <v>2.0672267497078827</v>
      </c>
    </row>
    <row r="211" spans="1:26" x14ac:dyDescent="0.25">
      <c r="A211" s="53">
        <v>24</v>
      </c>
      <c r="B211" s="52">
        <v>151.20896642581928</v>
      </c>
      <c r="C211" s="52">
        <v>1771.1784631046828</v>
      </c>
      <c r="D211" s="52">
        <v>2623.0414513231067</v>
      </c>
      <c r="E211" s="51">
        <v>0.58355999999999997</v>
      </c>
      <c r="F211" s="54">
        <v>21.303792074989346</v>
      </c>
      <c r="G211" s="55">
        <v>0.14977101373554502</v>
      </c>
      <c r="H211" s="55">
        <v>5.3740000000000003E-2</v>
      </c>
      <c r="I211" s="55">
        <v>8.0999999999999996E-4</v>
      </c>
      <c r="J211" s="55">
        <v>0.34760999999999997</v>
      </c>
      <c r="K211" s="55">
        <v>4.3400000000000001E-3</v>
      </c>
      <c r="L211" s="55">
        <v>4.6940000000000003E-2</v>
      </c>
      <c r="M211" s="55">
        <v>3.3E-4</v>
      </c>
      <c r="N211" s="51">
        <v>0.56308425895201042</v>
      </c>
      <c r="O211" s="55">
        <v>1.532E-2</v>
      </c>
      <c r="P211" s="55">
        <v>2.0000000000000001E-4</v>
      </c>
      <c r="Q211" s="52">
        <v>360.2</v>
      </c>
      <c r="R211" s="52">
        <v>33.619999999999997</v>
      </c>
      <c r="S211" s="52">
        <v>295.7</v>
      </c>
      <c r="T211" s="52">
        <v>2</v>
      </c>
      <c r="U211" s="52">
        <v>302.89999999999998</v>
      </c>
      <c r="V211" s="52">
        <v>3.27</v>
      </c>
      <c r="W211" s="52">
        <v>307.3</v>
      </c>
      <c r="X211" s="52">
        <v>4.0199999999999996</v>
      </c>
      <c r="Y211" s="54">
        <v>295.1613867444442</v>
      </c>
      <c r="Z211" s="52">
        <v>2.0660939462287113</v>
      </c>
    </row>
    <row r="212" spans="1:26" x14ac:dyDescent="0.25">
      <c r="A212" s="53">
        <v>25</v>
      </c>
      <c r="B212" s="52">
        <v>111.36231026862784</v>
      </c>
      <c r="C212" s="52">
        <v>547.82332913012715</v>
      </c>
      <c r="D212" s="52">
        <v>1788.8569286349509</v>
      </c>
      <c r="E212" s="51">
        <v>0.26230999999999999</v>
      </c>
      <c r="F212" s="54">
        <v>20.226537216828479</v>
      </c>
      <c r="G212" s="55">
        <v>0.13909835464647419</v>
      </c>
      <c r="H212" s="55">
        <v>5.2999999999999999E-2</v>
      </c>
      <c r="I212" s="55">
        <v>8.1999999999999998E-4</v>
      </c>
      <c r="J212" s="55">
        <v>0.36107</v>
      </c>
      <c r="K212" s="55">
        <v>4.6600000000000001E-3</v>
      </c>
      <c r="L212" s="55">
        <v>4.9439999999999998E-2</v>
      </c>
      <c r="M212" s="55">
        <v>3.4000000000000002E-4</v>
      </c>
      <c r="N212" s="51">
        <v>0.53285119518868851</v>
      </c>
      <c r="O212" s="55">
        <v>1.66E-2</v>
      </c>
      <c r="P212" s="55">
        <v>2.3000000000000001E-4</v>
      </c>
      <c r="Q212" s="52">
        <v>328.7</v>
      </c>
      <c r="R212" s="52">
        <v>34.450000000000003</v>
      </c>
      <c r="S212" s="52">
        <v>311.10000000000002</v>
      </c>
      <c r="T212" s="52">
        <v>2.12</v>
      </c>
      <c r="U212" s="52">
        <v>313</v>
      </c>
      <c r="V212" s="52">
        <v>3.48</v>
      </c>
      <c r="W212" s="52">
        <v>332.8</v>
      </c>
      <c r="X212" s="52">
        <v>4.57</v>
      </c>
      <c r="Y212" s="54">
        <v>310.92579735201235</v>
      </c>
      <c r="Z212" s="52">
        <v>2.1289344322905617</v>
      </c>
    </row>
    <row r="213" spans="1:26" x14ac:dyDescent="0.25">
      <c r="A213" s="53">
        <v>26</v>
      </c>
      <c r="B213" s="52">
        <v>178.11616751706316</v>
      </c>
      <c r="C213" s="52">
        <v>1039.0815352895788</v>
      </c>
      <c r="D213" s="52">
        <v>2859.7727055046457</v>
      </c>
      <c r="E213" s="51">
        <v>0.30653999999999998</v>
      </c>
      <c r="F213" s="54">
        <v>21.039343572480536</v>
      </c>
      <c r="G213" s="55">
        <v>0.14607581272708978</v>
      </c>
      <c r="H213" s="55">
        <v>5.2859999999999997E-2</v>
      </c>
      <c r="I213" s="55">
        <v>8.1999999999999998E-4</v>
      </c>
      <c r="J213" s="55">
        <v>0.34616999999999998</v>
      </c>
      <c r="K213" s="55">
        <v>4.4999999999999997E-3</v>
      </c>
      <c r="L213" s="55">
        <v>4.7530000000000003E-2</v>
      </c>
      <c r="M213" s="55">
        <v>3.3E-4</v>
      </c>
      <c r="N213" s="51">
        <v>0.53410056806227635</v>
      </c>
      <c r="O213" s="55">
        <v>1.5949999999999999E-2</v>
      </c>
      <c r="P213" s="55">
        <v>2.2000000000000001E-4</v>
      </c>
      <c r="Q213" s="52">
        <v>322.60000000000002</v>
      </c>
      <c r="R213" s="52">
        <v>34.69</v>
      </c>
      <c r="S213" s="52">
        <v>299.3</v>
      </c>
      <c r="T213" s="52">
        <v>2.0499999999999998</v>
      </c>
      <c r="U213" s="52">
        <v>301.8</v>
      </c>
      <c r="V213" s="52">
        <v>3.39</v>
      </c>
      <c r="W213" s="52">
        <v>319.89999999999998</v>
      </c>
      <c r="X213" s="52">
        <v>4.45</v>
      </c>
      <c r="Y213" s="54">
        <v>299.14041865463776</v>
      </c>
      <c r="Z213" s="52">
        <v>2.0685859187519573</v>
      </c>
    </row>
    <row r="214" spans="1:26" x14ac:dyDescent="0.25">
      <c r="A214" s="56"/>
    </row>
    <row r="215" spans="1:26" x14ac:dyDescent="0.25">
      <c r="A215" s="48" t="s">
        <v>140</v>
      </c>
      <c r="B215" s="49" t="s">
        <v>186</v>
      </c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1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2"/>
    </row>
    <row r="216" spans="1:26" x14ac:dyDescent="0.25">
      <c r="A216" s="53">
        <v>1</v>
      </c>
      <c r="B216" s="52">
        <v>38.087308568095629</v>
      </c>
      <c r="C216" s="52">
        <v>420.730393657766</v>
      </c>
      <c r="D216" s="52">
        <v>737.66894928423653</v>
      </c>
      <c r="E216" s="51">
        <v>0.51075999999999999</v>
      </c>
      <c r="F216" s="54">
        <v>20.230629172567266</v>
      </c>
      <c r="G216" s="55">
        <v>0.15143299198563398</v>
      </c>
      <c r="H216" s="55">
        <v>5.4820000000000001E-2</v>
      </c>
      <c r="I216" s="55">
        <v>7.1000000000000002E-4</v>
      </c>
      <c r="J216" s="55">
        <v>0.37337999999999999</v>
      </c>
      <c r="K216" s="55">
        <v>4.0299999999999997E-3</v>
      </c>
      <c r="L216" s="55">
        <v>4.9430000000000002E-2</v>
      </c>
      <c r="M216" s="55">
        <v>3.6999999999999999E-4</v>
      </c>
      <c r="N216" s="51">
        <v>0.69351701205153149</v>
      </c>
      <c r="O216" s="55">
        <v>1.529E-2</v>
      </c>
      <c r="P216" s="55">
        <v>1.2999999999999999E-4</v>
      </c>
      <c r="Q216" s="52">
        <v>405.1</v>
      </c>
      <c r="R216" s="52">
        <v>28.28</v>
      </c>
      <c r="S216" s="52">
        <v>311</v>
      </c>
      <c r="T216" s="52">
        <v>2.29</v>
      </c>
      <c r="U216" s="52">
        <v>322.2</v>
      </c>
      <c r="V216" s="52">
        <v>2.98</v>
      </c>
      <c r="W216" s="52">
        <v>306.7</v>
      </c>
      <c r="X216" s="52">
        <v>2.5299999999999998</v>
      </c>
      <c r="Y216" s="54">
        <v>310.17030007641142</v>
      </c>
      <c r="Z216" s="52">
        <v>2.3026026001666184</v>
      </c>
    </row>
    <row r="217" spans="1:26" x14ac:dyDescent="0.25">
      <c r="A217" s="53">
        <v>2</v>
      </c>
      <c r="B217" s="52">
        <v>43.551214920248491</v>
      </c>
      <c r="C217" s="52">
        <v>531.71967451948626</v>
      </c>
      <c r="D217" s="52">
        <v>846.81045670206174</v>
      </c>
      <c r="E217" s="51">
        <v>0.56215000000000004</v>
      </c>
      <c r="F217" s="54">
        <v>20.3210729526519</v>
      </c>
      <c r="G217" s="55">
        <v>0.15279002220039023</v>
      </c>
      <c r="H217" s="55">
        <v>5.3490000000000003E-2</v>
      </c>
      <c r="I217" s="55">
        <v>6.4000000000000005E-4</v>
      </c>
      <c r="J217" s="55">
        <v>0.36270000000000002</v>
      </c>
      <c r="K217" s="55">
        <v>3.5500000000000002E-3</v>
      </c>
      <c r="L217" s="55">
        <v>4.9209999999999997E-2</v>
      </c>
      <c r="M217" s="55">
        <v>3.6999999999999999E-4</v>
      </c>
      <c r="N217" s="51">
        <v>0.76818807582336124</v>
      </c>
      <c r="O217" s="55">
        <v>1.5509999999999999E-2</v>
      </c>
      <c r="P217" s="55">
        <v>1.2E-4</v>
      </c>
      <c r="Q217" s="52">
        <v>349.7</v>
      </c>
      <c r="R217" s="52">
        <v>26.8</v>
      </c>
      <c r="S217" s="52">
        <v>309.7</v>
      </c>
      <c r="T217" s="52">
        <v>2.25</v>
      </c>
      <c r="U217" s="52">
        <v>314.2</v>
      </c>
      <c r="V217" s="52">
        <v>2.65</v>
      </c>
      <c r="W217" s="52">
        <v>311.2</v>
      </c>
      <c r="X217" s="52">
        <v>2.3199999999999998</v>
      </c>
      <c r="Y217" s="54">
        <v>309.31519149266524</v>
      </c>
      <c r="Z217" s="52">
        <v>2.3034667975492034</v>
      </c>
    </row>
    <row r="218" spans="1:26" x14ac:dyDescent="0.25">
      <c r="A218" s="53">
        <v>3</v>
      </c>
      <c r="B218" s="52">
        <v>28.782666028544806</v>
      </c>
      <c r="C218" s="52">
        <v>265.42998786591511</v>
      </c>
      <c r="D218" s="52">
        <v>553.75702041437944</v>
      </c>
      <c r="E218" s="51">
        <v>0.42902000000000001</v>
      </c>
      <c r="F218" s="54">
        <v>20.116676725005032</v>
      </c>
      <c r="G218" s="55">
        <v>0.14973185250959289</v>
      </c>
      <c r="H218" s="55">
        <v>5.2769999999999997E-2</v>
      </c>
      <c r="I218" s="55">
        <v>6.8999999999999997E-4</v>
      </c>
      <c r="J218" s="55">
        <v>0.36142999999999997</v>
      </c>
      <c r="K218" s="55">
        <v>3.9699999999999996E-3</v>
      </c>
      <c r="L218" s="55">
        <v>4.9709999999999997E-2</v>
      </c>
      <c r="M218" s="55">
        <v>3.6999999999999999E-4</v>
      </c>
      <c r="N218" s="51">
        <v>0.67762848197125192</v>
      </c>
      <c r="O218" s="55">
        <v>1.5779999999999999E-2</v>
      </c>
      <c r="P218" s="55">
        <v>1.2999999999999999E-4</v>
      </c>
      <c r="Q218" s="52">
        <v>319</v>
      </c>
      <c r="R218" s="52">
        <v>29.26</v>
      </c>
      <c r="S218" s="52">
        <v>312.7</v>
      </c>
      <c r="T218" s="52">
        <v>2.2999999999999998</v>
      </c>
      <c r="U218" s="52">
        <v>313.3</v>
      </c>
      <c r="V218" s="52">
        <v>2.96</v>
      </c>
      <c r="W218" s="52">
        <v>316.39999999999998</v>
      </c>
      <c r="X218" s="52">
        <v>2.68</v>
      </c>
      <c r="Y218" s="54">
        <v>312.68613467680069</v>
      </c>
      <c r="Z218" s="52">
        <v>2.3071517957281795</v>
      </c>
    </row>
    <row r="219" spans="1:26" x14ac:dyDescent="0.25">
      <c r="A219" s="53">
        <v>4</v>
      </c>
      <c r="B219" s="52">
        <v>15.726160632046497</v>
      </c>
      <c r="C219" s="52">
        <v>119.67710534946437</v>
      </c>
      <c r="D219" s="52">
        <v>301.43844960504282</v>
      </c>
      <c r="E219" s="51">
        <v>0.35526000000000002</v>
      </c>
      <c r="F219" s="54">
        <v>20.052135552436336</v>
      </c>
      <c r="G219" s="55">
        <v>0.15681437468317969</v>
      </c>
      <c r="H219" s="55">
        <v>5.2920000000000002E-2</v>
      </c>
      <c r="I219" s="55">
        <v>8.0000000000000004E-4</v>
      </c>
      <c r="J219" s="55">
        <v>0.36363000000000001</v>
      </c>
      <c r="K219" s="55">
        <v>4.8799999999999998E-3</v>
      </c>
      <c r="L219" s="55">
        <v>4.9869999999999998E-2</v>
      </c>
      <c r="M219" s="55">
        <v>3.8999999999999999E-4</v>
      </c>
      <c r="N219" s="51">
        <v>0.58272697538189466</v>
      </c>
      <c r="O219" s="55">
        <v>1.523E-2</v>
      </c>
      <c r="P219" s="55">
        <v>1.7000000000000001E-4</v>
      </c>
      <c r="Q219" s="52">
        <v>325.5</v>
      </c>
      <c r="R219" s="52">
        <v>34.07</v>
      </c>
      <c r="S219" s="52">
        <v>313.7</v>
      </c>
      <c r="T219" s="52">
        <v>2.37</v>
      </c>
      <c r="U219" s="52">
        <v>314.89999999999998</v>
      </c>
      <c r="V219" s="52">
        <v>3.63</v>
      </c>
      <c r="W219" s="52">
        <v>305.60000000000002</v>
      </c>
      <c r="X219" s="52">
        <v>3.39</v>
      </c>
      <c r="Y219" s="54">
        <v>313.61956925465228</v>
      </c>
      <c r="Z219" s="52">
        <v>2.4346720479587005</v>
      </c>
    </row>
    <row r="220" spans="1:26" x14ac:dyDescent="0.25">
      <c r="A220" s="53">
        <v>5</v>
      </c>
      <c r="B220" s="52">
        <v>35.548770754418548</v>
      </c>
      <c r="C220" s="52">
        <v>354.93914576535241</v>
      </c>
      <c r="D220" s="52">
        <v>689.28204722104135</v>
      </c>
      <c r="E220" s="51">
        <v>0.46067000000000002</v>
      </c>
      <c r="F220" s="54">
        <v>20.296326364927946</v>
      </c>
      <c r="G220" s="55">
        <v>0.15241811964731763</v>
      </c>
      <c r="H220" s="55">
        <v>5.3449999999999998E-2</v>
      </c>
      <c r="I220" s="55">
        <v>6.7000000000000002E-4</v>
      </c>
      <c r="J220" s="55">
        <v>0.36287999999999998</v>
      </c>
      <c r="K220" s="55">
        <v>3.7499999999999999E-3</v>
      </c>
      <c r="L220" s="55">
        <v>4.9270000000000001E-2</v>
      </c>
      <c r="M220" s="55">
        <v>3.6999999999999999E-4</v>
      </c>
      <c r="N220" s="51">
        <v>0.72669291658209856</v>
      </c>
      <c r="O220" s="55">
        <v>1.6039999999999999E-2</v>
      </c>
      <c r="P220" s="55">
        <v>1.2999999999999999E-4</v>
      </c>
      <c r="Q220" s="52">
        <v>347.9</v>
      </c>
      <c r="R220" s="52">
        <v>27.82</v>
      </c>
      <c r="S220" s="52">
        <v>310.10000000000002</v>
      </c>
      <c r="T220" s="52">
        <v>2.27</v>
      </c>
      <c r="U220" s="52">
        <v>314.39999999999998</v>
      </c>
      <c r="V220" s="52">
        <v>2.79</v>
      </c>
      <c r="W220" s="52">
        <v>321.7</v>
      </c>
      <c r="X220" s="52">
        <v>2.57</v>
      </c>
      <c r="Y220" s="54">
        <v>309.70179534705471</v>
      </c>
      <c r="Z220" s="52">
        <v>2.3047581176296084</v>
      </c>
    </row>
    <row r="221" spans="1:26" x14ac:dyDescent="0.25">
      <c r="A221" s="53">
        <v>6</v>
      </c>
      <c r="B221" s="52">
        <v>21.834452652872731</v>
      </c>
      <c r="C221" s="52">
        <v>145.31966156612793</v>
      </c>
      <c r="D221" s="52">
        <v>421.32599000373648</v>
      </c>
      <c r="E221" s="51">
        <v>0.31363000000000002</v>
      </c>
      <c r="F221" s="54">
        <v>20.234722784297855</v>
      </c>
      <c r="G221" s="55">
        <v>0.15558872233980545</v>
      </c>
      <c r="H221" s="55">
        <v>5.2179999999999997E-2</v>
      </c>
      <c r="I221" s="55">
        <v>7.7999999999999999E-4</v>
      </c>
      <c r="J221" s="55">
        <v>0.35531000000000001</v>
      </c>
      <c r="K221" s="55">
        <v>4.7000000000000002E-3</v>
      </c>
      <c r="L221" s="55">
        <v>4.9419999999999999E-2</v>
      </c>
      <c r="M221" s="55">
        <v>3.8000000000000002E-4</v>
      </c>
      <c r="N221" s="51">
        <v>0.58128675615867476</v>
      </c>
      <c r="O221" s="55">
        <v>1.585E-2</v>
      </c>
      <c r="P221" s="55">
        <v>1.8000000000000001E-4</v>
      </c>
      <c r="Q221" s="52">
        <v>293.2</v>
      </c>
      <c r="R221" s="52">
        <v>33.93</v>
      </c>
      <c r="S221" s="52">
        <v>311</v>
      </c>
      <c r="T221" s="52">
        <v>2.34</v>
      </c>
      <c r="U221" s="52">
        <v>308.7</v>
      </c>
      <c r="V221" s="52">
        <v>3.52</v>
      </c>
      <c r="W221" s="52">
        <v>317.89999999999998</v>
      </c>
      <c r="X221" s="52">
        <v>3.53</v>
      </c>
      <c r="Y221" s="54">
        <v>311.11435634543108</v>
      </c>
      <c r="Z221" s="52">
        <v>2.3746463273462535</v>
      </c>
    </row>
    <row r="222" spans="1:26" x14ac:dyDescent="0.25">
      <c r="A222" s="53">
        <v>7</v>
      </c>
      <c r="B222" s="52">
        <v>30.237253366205987</v>
      </c>
      <c r="C222" s="52">
        <v>298.53162401333185</v>
      </c>
      <c r="D222" s="52">
        <v>583.42889780309281</v>
      </c>
      <c r="E222" s="51">
        <v>0.46766999999999997</v>
      </c>
      <c r="F222" s="54">
        <v>20.242914979757085</v>
      </c>
      <c r="G222" s="55">
        <v>0.1516169745447393</v>
      </c>
      <c r="H222" s="55">
        <v>5.3629999999999997E-2</v>
      </c>
      <c r="I222" s="55">
        <v>6.9999999999999999E-4</v>
      </c>
      <c r="J222" s="55">
        <v>0.36503000000000002</v>
      </c>
      <c r="K222" s="55">
        <v>4.0200000000000001E-3</v>
      </c>
      <c r="L222" s="55">
        <v>4.9399999999999999E-2</v>
      </c>
      <c r="M222" s="55">
        <v>3.6999999999999999E-4</v>
      </c>
      <c r="N222" s="51">
        <v>0.68010705581404707</v>
      </c>
      <c r="O222" s="55">
        <v>1.489E-2</v>
      </c>
      <c r="P222" s="55">
        <v>1.2999999999999999E-4</v>
      </c>
      <c r="Q222" s="52">
        <v>355.2</v>
      </c>
      <c r="R222" s="52">
        <v>29.18</v>
      </c>
      <c r="S222" s="52">
        <v>310.89999999999998</v>
      </c>
      <c r="T222" s="52">
        <v>2.29</v>
      </c>
      <c r="U222" s="52">
        <v>316</v>
      </c>
      <c r="V222" s="52">
        <v>2.99</v>
      </c>
      <c r="W222" s="52">
        <v>298.8</v>
      </c>
      <c r="X222" s="52">
        <v>2.56</v>
      </c>
      <c r="Y222" s="54">
        <v>310.43808195630606</v>
      </c>
      <c r="Z222" s="52">
        <v>2.3054542641585334</v>
      </c>
    </row>
    <row r="223" spans="1:26" x14ac:dyDescent="0.25">
      <c r="A223" s="53">
        <v>8</v>
      </c>
      <c r="B223" s="52">
        <v>28.288481484416717</v>
      </c>
      <c r="C223" s="52">
        <v>309.11243267557626</v>
      </c>
      <c r="D223" s="52">
        <v>544.93671014405538</v>
      </c>
      <c r="E223" s="51">
        <v>0.52102999999999999</v>
      </c>
      <c r="F223" s="54">
        <v>20.218358269308535</v>
      </c>
      <c r="G223" s="55">
        <v>0.1553371642203244</v>
      </c>
      <c r="H223" s="55">
        <v>5.6820000000000002E-2</v>
      </c>
      <c r="I223" s="55">
        <v>8.0999999999999996E-4</v>
      </c>
      <c r="J223" s="55">
        <v>0.38723999999999997</v>
      </c>
      <c r="K223" s="55">
        <v>4.7699999999999999E-3</v>
      </c>
      <c r="L223" s="55">
        <v>4.9459999999999997E-2</v>
      </c>
      <c r="M223" s="55">
        <v>3.8000000000000002E-4</v>
      </c>
      <c r="N223" s="51">
        <v>0.62372236506471157</v>
      </c>
      <c r="O223" s="55">
        <v>1.583E-2</v>
      </c>
      <c r="P223" s="55">
        <v>1.4999999999999999E-4</v>
      </c>
      <c r="Q223" s="52">
        <v>483.8</v>
      </c>
      <c r="R223" s="52">
        <v>31.5</v>
      </c>
      <c r="S223" s="52">
        <v>311.2</v>
      </c>
      <c r="T223" s="52">
        <v>2.33</v>
      </c>
      <c r="U223" s="52">
        <v>332.4</v>
      </c>
      <c r="V223" s="52">
        <v>3.49</v>
      </c>
      <c r="W223" s="52">
        <v>317.39999999999998</v>
      </c>
      <c r="X223" s="52">
        <v>2.91</v>
      </c>
      <c r="Y223" s="54">
        <v>309.59303655766962</v>
      </c>
      <c r="Z223" s="52">
        <v>2.362992849836322</v>
      </c>
    </row>
    <row r="224" spans="1:26" x14ac:dyDescent="0.25">
      <c r="A224" s="53">
        <v>9</v>
      </c>
      <c r="B224" s="52">
        <v>25.655080508488819</v>
      </c>
      <c r="C224" s="52">
        <v>275.75326930091398</v>
      </c>
      <c r="D224" s="52">
        <v>499.14818087588384</v>
      </c>
      <c r="E224" s="51">
        <v>0.50988</v>
      </c>
      <c r="F224" s="54">
        <v>20.424836601307192</v>
      </c>
      <c r="G224" s="55">
        <v>0.15435436157033622</v>
      </c>
      <c r="H224" s="55">
        <v>5.3190000000000001E-2</v>
      </c>
      <c r="I224" s="55">
        <v>7.1000000000000002E-4</v>
      </c>
      <c r="J224" s="55">
        <v>0.35875000000000001</v>
      </c>
      <c r="K224" s="55">
        <v>4.0800000000000003E-3</v>
      </c>
      <c r="L224" s="55">
        <v>4.8959999999999997E-2</v>
      </c>
      <c r="M224" s="55">
        <v>3.6999999999999999E-4</v>
      </c>
      <c r="N224" s="51">
        <v>0.66449552656029731</v>
      </c>
      <c r="O224" s="55">
        <v>1.538E-2</v>
      </c>
      <c r="P224" s="55">
        <v>1.2999999999999999E-4</v>
      </c>
      <c r="Q224" s="52">
        <v>336.7</v>
      </c>
      <c r="R224" s="52">
        <v>29.88</v>
      </c>
      <c r="S224" s="52">
        <v>308.10000000000002</v>
      </c>
      <c r="T224" s="52">
        <v>2.2799999999999998</v>
      </c>
      <c r="U224" s="52">
        <v>311.3</v>
      </c>
      <c r="V224" s="52">
        <v>3.05</v>
      </c>
      <c r="W224" s="52">
        <v>308.5</v>
      </c>
      <c r="X224" s="52">
        <v>2.62</v>
      </c>
      <c r="Y224" s="54">
        <v>307.88060120727175</v>
      </c>
      <c r="Z224" s="52">
        <v>2.3074244383823577</v>
      </c>
    </row>
    <row r="225" spans="1:26" x14ac:dyDescent="0.25">
      <c r="A225" s="53">
        <v>10</v>
      </c>
      <c r="B225" s="52">
        <v>25.721682073853319</v>
      </c>
      <c r="C225" s="52">
        <v>219.52037236674261</v>
      </c>
      <c r="D225" s="52">
        <v>496.03438581539586</v>
      </c>
      <c r="E225" s="51">
        <v>0.41034999999999999</v>
      </c>
      <c r="F225" s="54">
        <v>20.255215718047399</v>
      </c>
      <c r="G225" s="55">
        <v>0.15180129260031472</v>
      </c>
      <c r="H225" s="55">
        <v>5.3199999999999997E-2</v>
      </c>
      <c r="I225" s="55">
        <v>7.2999999999999996E-4</v>
      </c>
      <c r="J225" s="55">
        <v>0.36191000000000001</v>
      </c>
      <c r="K225" s="55">
        <v>4.2500000000000003E-3</v>
      </c>
      <c r="L225" s="55">
        <v>4.9369999999999997E-2</v>
      </c>
      <c r="M225" s="55">
        <v>3.6999999999999999E-4</v>
      </c>
      <c r="N225" s="51">
        <v>0.63819037519808408</v>
      </c>
      <c r="O225" s="55">
        <v>1.528E-2</v>
      </c>
      <c r="P225" s="55">
        <v>1.3999999999999999E-4</v>
      </c>
      <c r="Q225" s="52">
        <v>337.4</v>
      </c>
      <c r="R225" s="52">
        <v>30.64</v>
      </c>
      <c r="S225" s="52">
        <v>310.7</v>
      </c>
      <c r="T225" s="52">
        <v>2.2999999999999998</v>
      </c>
      <c r="U225" s="52">
        <v>313.60000000000002</v>
      </c>
      <c r="V225" s="52">
        <v>3.17</v>
      </c>
      <c r="W225" s="52">
        <v>306.39999999999998</v>
      </c>
      <c r="X225" s="52">
        <v>2.86</v>
      </c>
      <c r="Y225" s="54">
        <v>310.41607715355264</v>
      </c>
      <c r="Z225" s="52">
        <v>2.3080064076300757</v>
      </c>
    </row>
    <row r="226" spans="1:26" x14ac:dyDescent="0.25">
      <c r="A226" s="53">
        <v>11</v>
      </c>
      <c r="B226" s="52">
        <v>34.115185933320589</v>
      </c>
      <c r="C226" s="52">
        <v>416.68790031782237</v>
      </c>
      <c r="D226" s="52">
        <v>653.65173482052364</v>
      </c>
      <c r="E226" s="51">
        <v>0.58636999999999995</v>
      </c>
      <c r="F226" s="54">
        <v>20.128824476650564</v>
      </c>
      <c r="G226" s="55">
        <v>0.14991274268036853</v>
      </c>
      <c r="H226" s="55">
        <v>5.5469999999999998E-2</v>
      </c>
      <c r="I226" s="55">
        <v>7.1000000000000002E-4</v>
      </c>
      <c r="J226" s="55">
        <v>0.37969000000000003</v>
      </c>
      <c r="K226" s="55">
        <v>4.0400000000000002E-3</v>
      </c>
      <c r="L226" s="55">
        <v>4.9680000000000002E-2</v>
      </c>
      <c r="M226" s="55">
        <v>3.6999999999999999E-4</v>
      </c>
      <c r="N226" s="51">
        <v>0.69995147159643489</v>
      </c>
      <c r="O226" s="55">
        <v>1.6129999999999999E-2</v>
      </c>
      <c r="P226" s="55">
        <v>1.2999999999999999E-4</v>
      </c>
      <c r="Q226" s="52">
        <v>430.9</v>
      </c>
      <c r="R226" s="52">
        <v>27.59</v>
      </c>
      <c r="S226" s="52">
        <v>312.60000000000002</v>
      </c>
      <c r="T226" s="52">
        <v>2.2999999999999998</v>
      </c>
      <c r="U226" s="52">
        <v>326.8</v>
      </c>
      <c r="V226" s="52">
        <v>2.97</v>
      </c>
      <c r="W226" s="52">
        <v>323.5</v>
      </c>
      <c r="X226" s="52">
        <v>2.5499999999999998</v>
      </c>
      <c r="Y226" s="54">
        <v>311.46639436365018</v>
      </c>
      <c r="Z226" s="52">
        <v>2.3006391671760582</v>
      </c>
    </row>
    <row r="227" spans="1:26" x14ac:dyDescent="0.25">
      <c r="A227" s="53">
        <v>12</v>
      </c>
      <c r="B227" s="52">
        <v>25.141852161091471</v>
      </c>
      <c r="C227" s="52">
        <v>305.32583992706492</v>
      </c>
      <c r="D227" s="52">
        <v>483.66103221912579</v>
      </c>
      <c r="E227" s="51">
        <v>0.57830999999999999</v>
      </c>
      <c r="F227" s="54">
        <v>20.210185933710587</v>
      </c>
      <c r="G227" s="55">
        <v>0.15521161388055826</v>
      </c>
      <c r="H227" s="55">
        <v>5.3589999999999999E-2</v>
      </c>
      <c r="I227" s="55">
        <v>7.5000000000000002E-4</v>
      </c>
      <c r="J227" s="55">
        <v>0.36537999999999998</v>
      </c>
      <c r="K227" s="55">
        <v>4.3899999999999998E-3</v>
      </c>
      <c r="L227" s="55">
        <v>4.9480000000000003E-2</v>
      </c>
      <c r="M227" s="55">
        <v>3.8000000000000002E-4</v>
      </c>
      <c r="N227" s="51">
        <v>0.6391961594201564</v>
      </c>
      <c r="O227" s="55">
        <v>1.528E-2</v>
      </c>
      <c r="P227" s="55">
        <v>1.2999999999999999E-4</v>
      </c>
      <c r="Q227" s="52">
        <v>353.8</v>
      </c>
      <c r="R227" s="52">
        <v>31.19</v>
      </c>
      <c r="S227" s="52">
        <v>311.3</v>
      </c>
      <c r="T227" s="52">
        <v>2.31</v>
      </c>
      <c r="U227" s="52">
        <v>316.2</v>
      </c>
      <c r="V227" s="52">
        <v>3.27</v>
      </c>
      <c r="W227" s="52">
        <v>306.5</v>
      </c>
      <c r="X227" s="52">
        <v>2.65</v>
      </c>
      <c r="Y227" s="54">
        <v>310.94851076325551</v>
      </c>
      <c r="Z227" s="52">
        <v>2.3692193059136728</v>
      </c>
    </row>
    <row r="228" spans="1:26" x14ac:dyDescent="0.25">
      <c r="A228" s="53">
        <v>13</v>
      </c>
      <c r="B228" s="52">
        <v>40.358316604785848</v>
      </c>
      <c r="C228" s="52">
        <v>467.25370812401769</v>
      </c>
      <c r="D228" s="52">
        <v>782.68294646016614</v>
      </c>
      <c r="E228" s="51">
        <v>0.54469000000000001</v>
      </c>
      <c r="F228" s="54">
        <v>20.370747606437156</v>
      </c>
      <c r="G228" s="55">
        <v>0.15768759605716276</v>
      </c>
      <c r="H228" s="55">
        <v>5.4469999999999998E-2</v>
      </c>
      <c r="I228" s="55">
        <v>7.9000000000000001E-4</v>
      </c>
      <c r="J228" s="55">
        <v>0.36841000000000002</v>
      </c>
      <c r="K228" s="55">
        <v>4.6699999999999997E-3</v>
      </c>
      <c r="L228" s="55">
        <v>4.9090000000000002E-2</v>
      </c>
      <c r="M228" s="55">
        <v>3.8000000000000002E-4</v>
      </c>
      <c r="N228" s="51">
        <v>0.61066790316086839</v>
      </c>
      <c r="O228" s="55">
        <v>1.46E-2</v>
      </c>
      <c r="P228" s="55">
        <v>1.3999999999999999E-4</v>
      </c>
      <c r="Q228" s="52">
        <v>390.5</v>
      </c>
      <c r="R228" s="52">
        <v>32.21</v>
      </c>
      <c r="S228" s="52">
        <v>308.89999999999998</v>
      </c>
      <c r="T228" s="52">
        <v>2.3199999999999998</v>
      </c>
      <c r="U228" s="52">
        <v>318.5</v>
      </c>
      <c r="V228" s="52">
        <v>3.47</v>
      </c>
      <c r="W228" s="52">
        <v>293</v>
      </c>
      <c r="X228" s="52">
        <v>2.75</v>
      </c>
      <c r="Y228" s="54">
        <v>308.20121336259245</v>
      </c>
      <c r="Z228" s="52">
        <v>2.3688690465033027</v>
      </c>
    </row>
    <row r="229" spans="1:26" x14ac:dyDescent="0.25">
      <c r="A229" s="53">
        <v>14</v>
      </c>
      <c r="B229" s="52">
        <v>27.688643153696081</v>
      </c>
      <c r="C229" s="52">
        <v>261.16554728113709</v>
      </c>
      <c r="D229" s="52">
        <v>539.10329049294126</v>
      </c>
      <c r="E229" s="51">
        <v>0.44024999999999997</v>
      </c>
      <c r="F229" s="54">
        <v>20.45408058907752</v>
      </c>
      <c r="G229" s="55">
        <v>0.15479668271545677</v>
      </c>
      <c r="H229" s="55">
        <v>5.3080000000000002E-2</v>
      </c>
      <c r="I229" s="55">
        <v>7.1000000000000002E-4</v>
      </c>
      <c r="J229" s="55">
        <v>0.35758000000000001</v>
      </c>
      <c r="K229" s="55">
        <v>4.0800000000000003E-3</v>
      </c>
      <c r="L229" s="55">
        <v>4.8890000000000003E-2</v>
      </c>
      <c r="M229" s="55">
        <v>3.6999999999999999E-4</v>
      </c>
      <c r="N229" s="51">
        <v>0.66327670360432978</v>
      </c>
      <c r="O229" s="55">
        <v>1.47E-2</v>
      </c>
      <c r="P229" s="55">
        <v>1.2999999999999999E-4</v>
      </c>
      <c r="Q229" s="52">
        <v>332.1</v>
      </c>
      <c r="R229" s="52">
        <v>30.04</v>
      </c>
      <c r="S229" s="52">
        <v>307.7</v>
      </c>
      <c r="T229" s="52">
        <v>2.2799999999999998</v>
      </c>
      <c r="U229" s="52">
        <v>310.39999999999998</v>
      </c>
      <c r="V229" s="52">
        <v>3.05</v>
      </c>
      <c r="W229" s="52">
        <v>294.89999999999998</v>
      </c>
      <c r="X229" s="52">
        <v>2.64</v>
      </c>
      <c r="Y229" s="54">
        <v>307.48850601864098</v>
      </c>
      <c r="Z229" s="52">
        <v>2.3077779325289591</v>
      </c>
    </row>
    <row r="230" spans="1:26" x14ac:dyDescent="0.25">
      <c r="A230" s="53">
        <v>15</v>
      </c>
      <c r="B230" s="52">
        <v>49.217014979234314</v>
      </c>
      <c r="C230" s="52">
        <v>614.12780623811875</v>
      </c>
      <c r="D230" s="52">
        <v>948.70973720150096</v>
      </c>
      <c r="E230" s="51">
        <v>0.58596000000000004</v>
      </c>
      <c r="F230" s="54">
        <v>20.247013565499088</v>
      </c>
      <c r="G230" s="55">
        <v>0.15167837657895653</v>
      </c>
      <c r="H230" s="55">
        <v>5.2909999999999999E-2</v>
      </c>
      <c r="I230" s="55">
        <v>6.4999999999999997E-4</v>
      </c>
      <c r="J230" s="55">
        <v>0.36004999999999998</v>
      </c>
      <c r="K230" s="55">
        <v>3.63E-3</v>
      </c>
      <c r="L230" s="55">
        <v>4.9390000000000003E-2</v>
      </c>
      <c r="M230" s="55">
        <v>3.6999999999999999E-4</v>
      </c>
      <c r="N230" s="51">
        <v>0.74305145362959779</v>
      </c>
      <c r="O230" s="55">
        <v>1.4959999999999999E-2</v>
      </c>
      <c r="P230" s="55">
        <v>1.1E-4</v>
      </c>
      <c r="Q230" s="52">
        <v>324.89999999999998</v>
      </c>
      <c r="R230" s="52">
        <v>27.47</v>
      </c>
      <c r="S230" s="52">
        <v>310.8</v>
      </c>
      <c r="T230" s="52">
        <v>2.27</v>
      </c>
      <c r="U230" s="52">
        <v>312.3</v>
      </c>
      <c r="V230" s="52">
        <v>2.71</v>
      </c>
      <c r="W230" s="52">
        <v>300.2</v>
      </c>
      <c r="X230" s="52">
        <v>2.2799999999999998</v>
      </c>
      <c r="Y230" s="54">
        <v>310.65035349300484</v>
      </c>
      <c r="Z230" s="52">
        <v>2.30532106900908</v>
      </c>
    </row>
    <row r="231" spans="1:26" x14ac:dyDescent="0.25">
      <c r="A231" s="53">
        <v>16</v>
      </c>
      <c r="B231" s="52">
        <v>28.82763633472948</v>
      </c>
      <c r="C231" s="52">
        <v>410.83054477439993</v>
      </c>
      <c r="D231" s="52">
        <v>560.7413662425098</v>
      </c>
      <c r="E231" s="51">
        <v>0.66493000000000002</v>
      </c>
      <c r="F231" s="54">
        <v>20.420665713702267</v>
      </c>
      <c r="G231" s="55">
        <v>0.15846136351249462</v>
      </c>
      <c r="H231" s="55">
        <v>5.296E-2</v>
      </c>
      <c r="I231" s="55">
        <v>8.1999999999999998E-4</v>
      </c>
      <c r="J231" s="55">
        <v>0.35732000000000003</v>
      </c>
      <c r="K231" s="55">
        <v>4.8700000000000002E-3</v>
      </c>
      <c r="L231" s="55">
        <v>4.897E-2</v>
      </c>
      <c r="M231" s="55">
        <v>3.8000000000000002E-4</v>
      </c>
      <c r="N231" s="51">
        <v>0.56935331902908337</v>
      </c>
      <c r="O231" s="55">
        <v>1.457E-2</v>
      </c>
      <c r="P231" s="55">
        <v>1.3999999999999999E-4</v>
      </c>
      <c r="Q231" s="52">
        <v>326.89999999999998</v>
      </c>
      <c r="R231" s="52">
        <v>34.54</v>
      </c>
      <c r="S231" s="52">
        <v>308.2</v>
      </c>
      <c r="T231" s="52">
        <v>2.34</v>
      </c>
      <c r="U231" s="52">
        <v>310.2</v>
      </c>
      <c r="V231" s="52">
        <v>3.64</v>
      </c>
      <c r="W231" s="52">
        <v>292.3</v>
      </c>
      <c r="X231" s="52">
        <v>2.74</v>
      </c>
      <c r="Y231" s="54">
        <v>308.02942339063344</v>
      </c>
      <c r="Z231" s="52">
        <v>2.3746602299860475</v>
      </c>
    </row>
    <row r="232" spans="1:26" x14ac:dyDescent="0.25">
      <c r="A232" s="53">
        <v>17</v>
      </c>
      <c r="B232" s="52">
        <v>21.637013855431416</v>
      </c>
      <c r="C232" s="52">
        <v>211.87065293699024</v>
      </c>
      <c r="D232" s="52">
        <v>423.95459771157624</v>
      </c>
      <c r="E232" s="51">
        <v>0.4546</v>
      </c>
      <c r="F232" s="54">
        <v>20.567667626491158</v>
      </c>
      <c r="G232" s="55">
        <v>0.15652071208971058</v>
      </c>
      <c r="H232" s="55">
        <v>5.3629999999999997E-2</v>
      </c>
      <c r="I232" s="55">
        <v>7.6999999999999996E-4</v>
      </c>
      <c r="J232" s="55">
        <v>0.35926999999999998</v>
      </c>
      <c r="K232" s="55">
        <v>4.4799999999999996E-3</v>
      </c>
      <c r="L232" s="55">
        <v>4.8619999999999997E-2</v>
      </c>
      <c r="M232" s="55">
        <v>3.6999999999999999E-4</v>
      </c>
      <c r="N232" s="51">
        <v>0.61028080375506855</v>
      </c>
      <c r="O232" s="55">
        <v>1.17E-2</v>
      </c>
      <c r="P232" s="55">
        <v>1.3999999999999999E-4</v>
      </c>
      <c r="Q232" s="52">
        <v>355.3</v>
      </c>
      <c r="R232" s="52">
        <v>32.130000000000003</v>
      </c>
      <c r="S232" s="52">
        <v>306.10000000000002</v>
      </c>
      <c r="T232" s="52">
        <v>2.29</v>
      </c>
      <c r="U232" s="52">
        <v>311.7</v>
      </c>
      <c r="V232" s="52">
        <v>3.34</v>
      </c>
      <c r="W232" s="52">
        <v>235.2</v>
      </c>
      <c r="X232" s="52">
        <v>2.79</v>
      </c>
      <c r="Y232" s="54">
        <v>305.60925338231596</v>
      </c>
      <c r="Z232" s="52">
        <v>2.3091666232141197</v>
      </c>
    </row>
    <row r="233" spans="1:26" x14ac:dyDescent="0.25">
      <c r="A233" s="53">
        <v>18</v>
      </c>
      <c r="B233" s="52">
        <v>25.178365887025723</v>
      </c>
      <c r="C233" s="52">
        <v>263.13688650948535</v>
      </c>
      <c r="D233" s="52">
        <v>491.90062976493113</v>
      </c>
      <c r="E233" s="51">
        <v>0.48777999999999999</v>
      </c>
      <c r="F233" s="54">
        <v>20.504408447816282</v>
      </c>
      <c r="G233" s="55">
        <v>0.15555938334410549</v>
      </c>
      <c r="H233" s="55">
        <v>5.3190000000000001E-2</v>
      </c>
      <c r="I233" s="55">
        <v>7.2000000000000005E-4</v>
      </c>
      <c r="J233" s="55">
        <v>0.35747000000000001</v>
      </c>
      <c r="K233" s="55">
        <v>4.1200000000000004E-3</v>
      </c>
      <c r="L233" s="55">
        <v>4.8770000000000001E-2</v>
      </c>
      <c r="M233" s="55">
        <v>3.6999999999999999E-4</v>
      </c>
      <c r="N233" s="51">
        <v>0.65825073507308918</v>
      </c>
      <c r="O233" s="55">
        <v>1.47E-2</v>
      </c>
      <c r="P233" s="55">
        <v>1.2999999999999999E-4</v>
      </c>
      <c r="Q233" s="52">
        <v>336.9</v>
      </c>
      <c r="R233" s="52">
        <v>30.23</v>
      </c>
      <c r="S233" s="52">
        <v>307</v>
      </c>
      <c r="T233" s="52">
        <v>2.27</v>
      </c>
      <c r="U233" s="52">
        <v>310.3</v>
      </c>
      <c r="V233" s="52">
        <v>3.09</v>
      </c>
      <c r="W233" s="52">
        <v>294.89999999999998</v>
      </c>
      <c r="X233" s="52">
        <v>2.6</v>
      </c>
      <c r="Y233" s="54">
        <v>306.70365356670152</v>
      </c>
      <c r="Z233" s="52">
        <v>2.308000551023659</v>
      </c>
    </row>
    <row r="234" spans="1:26" x14ac:dyDescent="0.25">
      <c r="A234" s="53">
        <v>19</v>
      </c>
      <c r="B234" s="52">
        <v>30.37523963436708</v>
      </c>
      <c r="C234" s="52">
        <v>379.10392258033858</v>
      </c>
      <c r="D234" s="52">
        <v>584.05137037173211</v>
      </c>
      <c r="E234" s="51">
        <v>0.59333999999999998</v>
      </c>
      <c r="F234" s="54">
        <v>20.173492031470648</v>
      </c>
      <c r="G234" s="55">
        <v>0.1546485166826477</v>
      </c>
      <c r="H234" s="55">
        <v>5.7119999999999997E-2</v>
      </c>
      <c r="I234" s="55">
        <v>8.1999999999999998E-4</v>
      </c>
      <c r="J234" s="55">
        <v>0.39011000000000001</v>
      </c>
      <c r="K234" s="55">
        <v>4.8999999999999998E-3</v>
      </c>
      <c r="L234" s="55">
        <v>4.9570000000000003E-2</v>
      </c>
      <c r="M234" s="55">
        <v>3.8000000000000002E-4</v>
      </c>
      <c r="N234" s="51">
        <v>0.61031730021038066</v>
      </c>
      <c r="O234" s="55">
        <v>1.6719999999999999E-2</v>
      </c>
      <c r="P234" s="55">
        <v>1.4999999999999999E-4</v>
      </c>
      <c r="Q234" s="52">
        <v>495.6</v>
      </c>
      <c r="R234" s="52">
        <v>31.74</v>
      </c>
      <c r="S234" s="52">
        <v>311.89999999999998</v>
      </c>
      <c r="T234" s="52">
        <v>2.35</v>
      </c>
      <c r="U234" s="52">
        <v>334.5</v>
      </c>
      <c r="V234" s="52">
        <v>3.58</v>
      </c>
      <c r="W234" s="52">
        <v>335.1</v>
      </c>
      <c r="X234" s="52">
        <v>2.99</v>
      </c>
      <c r="Y234" s="54">
        <v>310.15659757574565</v>
      </c>
      <c r="Z234" s="52">
        <v>2.3625884293578125</v>
      </c>
    </row>
    <row r="235" spans="1:26" x14ac:dyDescent="0.25">
      <c r="A235" s="53">
        <v>20</v>
      </c>
      <c r="B235" s="52">
        <v>25.16424654407172</v>
      </c>
      <c r="C235" s="52">
        <v>226.34443345526941</v>
      </c>
      <c r="D235" s="52">
        <v>491.72311432932071</v>
      </c>
      <c r="E235" s="51">
        <v>0.42185</v>
      </c>
      <c r="F235" s="54">
        <v>20.500205002050023</v>
      </c>
      <c r="G235" s="55">
        <v>0.1554956098966484</v>
      </c>
      <c r="H235" s="55">
        <v>5.389E-2</v>
      </c>
      <c r="I235" s="55">
        <v>7.3999999999999999E-4</v>
      </c>
      <c r="J235" s="55">
        <v>0.36221999999999999</v>
      </c>
      <c r="K235" s="55">
        <v>4.2700000000000004E-3</v>
      </c>
      <c r="L235" s="55">
        <v>4.8779999999999997E-2</v>
      </c>
      <c r="M235" s="55">
        <v>3.6999999999999999E-4</v>
      </c>
      <c r="N235" s="51">
        <v>0.64343470132593594</v>
      </c>
      <c r="O235" s="55">
        <v>1.478E-2</v>
      </c>
      <c r="P235" s="55">
        <v>1.3999999999999999E-4</v>
      </c>
      <c r="Q235" s="52">
        <v>366.2</v>
      </c>
      <c r="R235" s="52">
        <v>30.81</v>
      </c>
      <c r="S235" s="52">
        <v>307.10000000000002</v>
      </c>
      <c r="T235" s="52">
        <v>2.2799999999999998</v>
      </c>
      <c r="U235" s="52">
        <v>313.89999999999998</v>
      </c>
      <c r="V235" s="52">
        <v>3.18</v>
      </c>
      <c r="W235" s="52">
        <v>296.5</v>
      </c>
      <c r="X235" s="52">
        <v>2.77</v>
      </c>
      <c r="Y235" s="54">
        <v>306.50212299365558</v>
      </c>
      <c r="Z235" s="52">
        <v>2.3069623420191725</v>
      </c>
    </row>
    <row r="236" spans="1:26" x14ac:dyDescent="0.25">
      <c r="A236" s="53">
        <v>21</v>
      </c>
      <c r="B236" s="52">
        <v>28.679612654874024</v>
      </c>
      <c r="C236" s="52">
        <v>323.0211732022517</v>
      </c>
      <c r="D236" s="52">
        <v>558.63260486006243</v>
      </c>
      <c r="E236" s="51">
        <v>0.54169</v>
      </c>
      <c r="F236" s="54">
        <v>20.374898125509372</v>
      </c>
      <c r="G236" s="55">
        <v>0.15360049524120759</v>
      </c>
      <c r="H236" s="55">
        <v>5.4460000000000001E-2</v>
      </c>
      <c r="I236" s="55">
        <v>7.2000000000000005E-4</v>
      </c>
      <c r="J236" s="55">
        <v>0.36834</v>
      </c>
      <c r="K236" s="55">
        <v>4.1099999999999999E-3</v>
      </c>
      <c r="L236" s="55">
        <v>4.9079999999999999E-2</v>
      </c>
      <c r="M236" s="55">
        <v>3.6999999999999999E-4</v>
      </c>
      <c r="N236" s="51">
        <v>0.67562269852884316</v>
      </c>
      <c r="O236" s="55">
        <v>1.515E-2</v>
      </c>
      <c r="P236" s="55">
        <v>1.2999999999999999E-4</v>
      </c>
      <c r="Q236" s="52">
        <v>390.2</v>
      </c>
      <c r="R236" s="52">
        <v>29.21</v>
      </c>
      <c r="S236" s="52">
        <v>308.89999999999998</v>
      </c>
      <c r="T236" s="52">
        <v>2.2799999999999998</v>
      </c>
      <c r="U236" s="52">
        <v>318.39999999999998</v>
      </c>
      <c r="V236" s="52">
        <v>3.05</v>
      </c>
      <c r="W236" s="52">
        <v>304</v>
      </c>
      <c r="X236" s="52">
        <v>2.54</v>
      </c>
      <c r="Y236" s="54">
        <v>308.14309286104293</v>
      </c>
      <c r="Z236" s="52">
        <v>2.3042864411868322</v>
      </c>
    </row>
    <row r="237" spans="1:26" x14ac:dyDescent="0.25">
      <c r="A237" s="53">
        <v>22</v>
      </c>
      <c r="B237" s="52">
        <v>28.027438780938233</v>
      </c>
      <c r="C237" s="52">
        <v>232.83701326148352</v>
      </c>
      <c r="D237" s="52">
        <v>548.86930294997137</v>
      </c>
      <c r="E237" s="51">
        <v>0.39917999999999998</v>
      </c>
      <c r="F237" s="54">
        <v>20.470829068577277</v>
      </c>
      <c r="G237" s="55">
        <v>0.15505029181931612</v>
      </c>
      <c r="H237" s="55">
        <v>5.2389999999999999E-2</v>
      </c>
      <c r="I237" s="55">
        <v>7.1000000000000002E-4</v>
      </c>
      <c r="J237" s="55">
        <v>0.35260999999999998</v>
      </c>
      <c r="K237" s="55">
        <v>4.0600000000000002E-3</v>
      </c>
      <c r="L237" s="55">
        <v>4.8849999999999998E-2</v>
      </c>
      <c r="M237" s="55">
        <v>3.6999999999999999E-4</v>
      </c>
      <c r="N237" s="51">
        <v>0.65781799113603012</v>
      </c>
      <c r="O237" s="55">
        <v>1.457E-2</v>
      </c>
      <c r="P237" s="55">
        <v>1.3999999999999999E-4</v>
      </c>
      <c r="Q237" s="52">
        <v>302.3</v>
      </c>
      <c r="R237" s="52">
        <v>30.4</v>
      </c>
      <c r="S237" s="52">
        <v>307.5</v>
      </c>
      <c r="T237" s="52">
        <v>2.27</v>
      </c>
      <c r="U237" s="52">
        <v>306.7</v>
      </c>
      <c r="V237" s="52">
        <v>3.05</v>
      </c>
      <c r="W237" s="52">
        <v>292.39999999999998</v>
      </c>
      <c r="X237" s="52">
        <v>2.69</v>
      </c>
      <c r="Y237" s="54">
        <v>307.50070857238683</v>
      </c>
      <c r="Z237" s="52">
        <v>2.309707108970537</v>
      </c>
    </row>
    <row r="238" spans="1:26" x14ac:dyDescent="0.25">
      <c r="A238" s="53">
        <v>23</v>
      </c>
      <c r="B238" s="52">
        <v>28.87527404693742</v>
      </c>
      <c r="C238" s="52">
        <v>346.3308753666675</v>
      </c>
      <c r="D238" s="52">
        <v>567.89213394879062</v>
      </c>
      <c r="E238" s="51">
        <v>0.57635000000000003</v>
      </c>
      <c r="F238" s="54">
        <v>20.546537908362442</v>
      </c>
      <c r="G238" s="55">
        <v>0.1561992814073167</v>
      </c>
      <c r="H238" s="55">
        <v>5.3080000000000002E-2</v>
      </c>
      <c r="I238" s="55">
        <v>6.8999999999999997E-4</v>
      </c>
      <c r="J238" s="55">
        <v>0.35596</v>
      </c>
      <c r="K238" s="55">
        <v>3.9199999999999999E-3</v>
      </c>
      <c r="L238" s="55">
        <v>4.8669999999999998E-2</v>
      </c>
      <c r="M238" s="55">
        <v>3.6999999999999999E-4</v>
      </c>
      <c r="N238" s="51">
        <v>0.6903280317674636</v>
      </c>
      <c r="O238" s="55">
        <v>1.4670000000000001E-2</v>
      </c>
      <c r="P238" s="55">
        <v>1.2E-4</v>
      </c>
      <c r="Q238" s="52">
        <v>332.1</v>
      </c>
      <c r="R238" s="52">
        <v>29.23</v>
      </c>
      <c r="S238" s="52">
        <v>306.39999999999998</v>
      </c>
      <c r="T238" s="52">
        <v>2.25</v>
      </c>
      <c r="U238" s="52">
        <v>309.2</v>
      </c>
      <c r="V238" s="52">
        <v>2.94</v>
      </c>
      <c r="W238" s="52">
        <v>294.3</v>
      </c>
      <c r="X238" s="52">
        <v>2.39</v>
      </c>
      <c r="Y238" s="54">
        <v>306.1254498357867</v>
      </c>
      <c r="Z238" s="52">
        <v>2.3070819339041693</v>
      </c>
    </row>
    <row r="239" spans="1:26" x14ac:dyDescent="0.25">
      <c r="A239" s="53">
        <v>24</v>
      </c>
      <c r="B239" s="52">
        <v>25.00585117431914</v>
      </c>
      <c r="C239" s="52">
        <v>238.6291444773228</v>
      </c>
      <c r="D239" s="52">
        <v>488.85549804814349</v>
      </c>
      <c r="E239" s="51">
        <v>0.46326000000000001</v>
      </c>
      <c r="F239" s="54">
        <v>20.412329046744233</v>
      </c>
      <c r="G239" s="55">
        <v>0.15416537553164658</v>
      </c>
      <c r="H239" s="55">
        <v>5.3780000000000001E-2</v>
      </c>
      <c r="I239" s="55">
        <v>7.2000000000000005E-4</v>
      </c>
      <c r="J239" s="55">
        <v>0.36305999999999999</v>
      </c>
      <c r="K239" s="55">
        <v>4.15E-3</v>
      </c>
      <c r="L239" s="55">
        <v>4.8989999999999999E-2</v>
      </c>
      <c r="M239" s="55">
        <v>3.6999999999999999E-4</v>
      </c>
      <c r="N239" s="51">
        <v>0.66073085975254353</v>
      </c>
      <c r="O239" s="55">
        <v>1.4370000000000001E-2</v>
      </c>
      <c r="P239" s="55">
        <v>1.2999999999999999E-4</v>
      </c>
      <c r="Q239" s="52">
        <v>361.8</v>
      </c>
      <c r="R239" s="52">
        <v>30.05</v>
      </c>
      <c r="S239" s="52">
        <v>308.3</v>
      </c>
      <c r="T239" s="52">
        <v>2.2799999999999998</v>
      </c>
      <c r="U239" s="52">
        <v>314.5</v>
      </c>
      <c r="V239" s="52">
        <v>3.09</v>
      </c>
      <c r="W239" s="52">
        <v>288.5</v>
      </c>
      <c r="X239" s="52">
        <v>2.56</v>
      </c>
      <c r="Y239" s="54">
        <v>307.84349317052732</v>
      </c>
      <c r="Z239" s="52">
        <v>2.3062210757019757</v>
      </c>
    </row>
    <row r="240" spans="1:26" x14ac:dyDescent="0.25">
      <c r="A240" s="53">
        <v>25</v>
      </c>
      <c r="B240" s="52">
        <v>47.573548765350608</v>
      </c>
      <c r="C240" s="52">
        <v>1196.4422587952638</v>
      </c>
      <c r="D240" s="52">
        <v>927.76594806891978</v>
      </c>
      <c r="E240" s="51">
        <v>1.2275499999999999</v>
      </c>
      <c r="F240" s="54">
        <v>20.345879959308242</v>
      </c>
      <c r="G240" s="55">
        <v>0.15316328758787487</v>
      </c>
      <c r="H240" s="55">
        <v>5.3429999999999998E-2</v>
      </c>
      <c r="I240" s="55">
        <v>6.7000000000000002E-4</v>
      </c>
      <c r="J240" s="55">
        <v>0.36186000000000001</v>
      </c>
      <c r="K240" s="55">
        <v>3.79E-3</v>
      </c>
      <c r="L240" s="55">
        <v>4.9149999999999999E-2</v>
      </c>
      <c r="M240" s="55">
        <v>3.6999999999999999E-4</v>
      </c>
      <c r="N240" s="51">
        <v>0.7187528351366369</v>
      </c>
      <c r="O240" s="55">
        <v>1.52E-2</v>
      </c>
      <c r="P240" s="55">
        <v>1.1E-4</v>
      </c>
      <c r="Q240" s="52">
        <v>347</v>
      </c>
      <c r="R240" s="52">
        <v>28.1</v>
      </c>
      <c r="S240" s="52">
        <v>309.3</v>
      </c>
      <c r="T240" s="52">
        <v>2.27</v>
      </c>
      <c r="U240" s="52">
        <v>313.60000000000002</v>
      </c>
      <c r="V240" s="52">
        <v>2.83</v>
      </c>
      <c r="W240" s="52">
        <v>305</v>
      </c>
      <c r="X240" s="52">
        <v>2.17</v>
      </c>
      <c r="Y240" s="54">
        <v>308.9664647187256</v>
      </c>
      <c r="Z240" s="52">
        <v>2.3049072098890635</v>
      </c>
    </row>
    <row r="241" spans="1:26" x14ac:dyDescent="0.25">
      <c r="A241" s="53">
        <v>26</v>
      </c>
      <c r="B241" s="52">
        <v>28.921176792186902</v>
      </c>
      <c r="C241" s="52">
        <v>255.72822756705384</v>
      </c>
      <c r="D241" s="52">
        <v>559.44647685578695</v>
      </c>
      <c r="E241" s="51">
        <v>0.43496000000000001</v>
      </c>
      <c r="F241" s="54">
        <v>20.177562550443906</v>
      </c>
      <c r="G241" s="55">
        <v>0.15471093158128904</v>
      </c>
      <c r="H241" s="55">
        <v>5.2990000000000002E-2</v>
      </c>
      <c r="I241" s="55">
        <v>7.5000000000000002E-4</v>
      </c>
      <c r="J241" s="55">
        <v>0.36183999999999999</v>
      </c>
      <c r="K241" s="55">
        <v>4.4299999999999999E-3</v>
      </c>
      <c r="L241" s="55">
        <v>4.956E-2</v>
      </c>
      <c r="M241" s="55">
        <v>3.8000000000000002E-4</v>
      </c>
      <c r="N241" s="51">
        <v>0.62627510352957039</v>
      </c>
      <c r="O241" s="55">
        <v>1.4590000000000001E-2</v>
      </c>
      <c r="P241" s="55">
        <v>1.3999999999999999E-4</v>
      </c>
      <c r="Q241" s="52">
        <v>328.3</v>
      </c>
      <c r="R241" s="52">
        <v>31.73</v>
      </c>
      <c r="S241" s="52">
        <v>311.8</v>
      </c>
      <c r="T241" s="52">
        <v>2.33</v>
      </c>
      <c r="U241" s="52">
        <v>313.60000000000002</v>
      </c>
      <c r="V241" s="52">
        <v>3.31</v>
      </c>
      <c r="W241" s="52">
        <v>292.8</v>
      </c>
      <c r="X241" s="52">
        <v>2.82</v>
      </c>
      <c r="Y241" s="54">
        <v>311.67283810345924</v>
      </c>
      <c r="Z241" s="52">
        <v>2.3708578926396942</v>
      </c>
    </row>
    <row r="242" spans="1:26" x14ac:dyDescent="0.25">
      <c r="A242" s="53">
        <v>27</v>
      </c>
      <c r="B242" s="52">
        <v>37.813483543279617</v>
      </c>
      <c r="C242" s="52">
        <v>392.87410314884346</v>
      </c>
      <c r="D242" s="52">
        <v>736.85604358690637</v>
      </c>
      <c r="E242" s="51">
        <v>0.50716000000000006</v>
      </c>
      <c r="F242" s="54">
        <v>20.325203252032519</v>
      </c>
      <c r="G242" s="55">
        <v>0.15285213827748032</v>
      </c>
      <c r="H242" s="55">
        <v>5.2839999999999998E-2</v>
      </c>
      <c r="I242" s="55">
        <v>6.7000000000000002E-4</v>
      </c>
      <c r="J242" s="55">
        <v>0.35820999999999997</v>
      </c>
      <c r="K242" s="55">
        <v>3.8300000000000001E-3</v>
      </c>
      <c r="L242" s="55">
        <v>4.9200000000000001E-2</v>
      </c>
      <c r="M242" s="55">
        <v>3.6999999999999999E-4</v>
      </c>
      <c r="N242" s="51">
        <v>0.70335657729945433</v>
      </c>
      <c r="O242" s="55">
        <v>1.491E-2</v>
      </c>
      <c r="P242" s="55">
        <v>1.2E-4</v>
      </c>
      <c r="Q242" s="52">
        <v>321.8</v>
      </c>
      <c r="R242" s="52">
        <v>28.68</v>
      </c>
      <c r="S242" s="52">
        <v>309.60000000000002</v>
      </c>
      <c r="T242" s="52">
        <v>2.27</v>
      </c>
      <c r="U242" s="52">
        <v>310.89999999999998</v>
      </c>
      <c r="V242" s="52">
        <v>2.86</v>
      </c>
      <c r="W242" s="52">
        <v>299.2</v>
      </c>
      <c r="X242" s="52">
        <v>2.44</v>
      </c>
      <c r="Y242" s="54">
        <v>309.49988267875563</v>
      </c>
      <c r="Z242" s="52">
        <v>2.3064930720891996</v>
      </c>
    </row>
    <row r="243" spans="1:26" x14ac:dyDescent="0.25">
      <c r="A243" s="53">
        <v>28</v>
      </c>
      <c r="B243" s="52">
        <v>33.88973483382717</v>
      </c>
      <c r="C243" s="52">
        <v>347.03788008180004</v>
      </c>
      <c r="D243" s="52">
        <v>656.77036971238556</v>
      </c>
      <c r="E243" s="51">
        <v>0.50244</v>
      </c>
      <c r="F243" s="54">
        <v>20.210185933710587</v>
      </c>
      <c r="G243" s="55">
        <v>0.15112709772580671</v>
      </c>
      <c r="H243" s="55">
        <v>5.4179999999999999E-2</v>
      </c>
      <c r="I243" s="55">
        <v>6.9999999999999999E-4</v>
      </c>
      <c r="J243" s="55">
        <v>0.36934</v>
      </c>
      <c r="K243" s="55">
        <v>3.9899999999999996E-3</v>
      </c>
      <c r="L243" s="55">
        <v>4.9480000000000003E-2</v>
      </c>
      <c r="M243" s="55">
        <v>3.6999999999999999E-4</v>
      </c>
      <c r="N243" s="51">
        <v>0.69219025737342543</v>
      </c>
      <c r="O243" s="55">
        <v>1.5270000000000001E-2</v>
      </c>
      <c r="P243" s="55">
        <v>1.2999999999999999E-4</v>
      </c>
      <c r="Q243" s="52">
        <v>378.2</v>
      </c>
      <c r="R243" s="52">
        <v>28.79</v>
      </c>
      <c r="S243" s="52">
        <v>311.3</v>
      </c>
      <c r="T243" s="52">
        <v>2.29</v>
      </c>
      <c r="U243" s="52">
        <v>319.2</v>
      </c>
      <c r="V243" s="52">
        <v>2.96</v>
      </c>
      <c r="W243" s="52">
        <v>306.3</v>
      </c>
      <c r="X243" s="52">
        <v>2.5299999999999998</v>
      </c>
      <c r="Y243" s="54">
        <v>310.72340257445831</v>
      </c>
      <c r="Z243" s="52">
        <v>2.3038826845159557</v>
      </c>
    </row>
    <row r="244" spans="1:26" x14ac:dyDescent="0.25">
      <c r="A244" s="53">
        <v>29</v>
      </c>
      <c r="B244" s="52">
        <v>30.035301538716748</v>
      </c>
      <c r="C244" s="52">
        <v>266.88307255326777</v>
      </c>
      <c r="D244" s="52">
        <v>588.23466404467183</v>
      </c>
      <c r="E244" s="51">
        <v>0.43125000000000002</v>
      </c>
      <c r="F244" s="54">
        <v>20.424836601307192</v>
      </c>
      <c r="G244" s="55">
        <v>0.15435436157033622</v>
      </c>
      <c r="H244" s="55">
        <v>5.2940000000000001E-2</v>
      </c>
      <c r="I244" s="55">
        <v>6.8999999999999997E-4</v>
      </c>
      <c r="J244" s="55">
        <v>0.35716999999999999</v>
      </c>
      <c r="K244" s="55">
        <v>3.9399999999999999E-3</v>
      </c>
      <c r="L244" s="55">
        <v>4.8959999999999997E-2</v>
      </c>
      <c r="M244" s="55">
        <v>3.6999999999999999E-4</v>
      </c>
      <c r="N244" s="51">
        <v>0.68507649464184994</v>
      </c>
      <c r="O244" s="55">
        <v>1.528E-2</v>
      </c>
      <c r="P244" s="55">
        <v>1.2999999999999999E-4</v>
      </c>
      <c r="Q244" s="52">
        <v>326.2</v>
      </c>
      <c r="R244" s="52">
        <v>29.32</v>
      </c>
      <c r="S244" s="52">
        <v>308.2</v>
      </c>
      <c r="T244" s="52">
        <v>2.27</v>
      </c>
      <c r="U244" s="52">
        <v>310.10000000000002</v>
      </c>
      <c r="V244" s="52">
        <v>2.95</v>
      </c>
      <c r="W244" s="52">
        <v>306.5</v>
      </c>
      <c r="X244" s="52">
        <v>2.64</v>
      </c>
      <c r="Y244" s="54">
        <v>307.97500092180104</v>
      </c>
      <c r="Z244" s="52">
        <v>2.3072475709551026</v>
      </c>
    </row>
    <row r="245" spans="1:26" x14ac:dyDescent="0.25">
      <c r="A245" s="53">
        <v>30</v>
      </c>
      <c r="B245" s="52">
        <v>36.098419178077322</v>
      </c>
      <c r="C245" s="52">
        <v>335.3247526626875</v>
      </c>
      <c r="D245" s="52">
        <v>696.10089919291647</v>
      </c>
      <c r="E245" s="51">
        <v>0.45721000000000001</v>
      </c>
      <c r="F245" s="54">
        <v>20.100502512562812</v>
      </c>
      <c r="G245" s="55">
        <v>0.15353147647786669</v>
      </c>
      <c r="H245" s="55">
        <v>5.5370000000000003E-2</v>
      </c>
      <c r="I245" s="55">
        <v>7.5000000000000002E-4</v>
      </c>
      <c r="J245" s="55">
        <v>0.37952000000000002</v>
      </c>
      <c r="K245" s="55">
        <v>4.4299999999999999E-3</v>
      </c>
      <c r="L245" s="55">
        <v>4.9750000000000003E-2</v>
      </c>
      <c r="M245" s="55">
        <v>3.8000000000000002E-4</v>
      </c>
      <c r="N245" s="51">
        <v>0.65436709506902468</v>
      </c>
      <c r="O245" s="55">
        <v>1.52E-2</v>
      </c>
      <c r="P245" s="55">
        <v>1.3999999999999999E-4</v>
      </c>
      <c r="Q245" s="52">
        <v>426.8</v>
      </c>
      <c r="R245" s="52">
        <v>30.01</v>
      </c>
      <c r="S245" s="52">
        <v>313</v>
      </c>
      <c r="T245" s="52">
        <v>2.33</v>
      </c>
      <c r="U245" s="52">
        <v>326.7</v>
      </c>
      <c r="V245" s="52">
        <v>3.26</v>
      </c>
      <c r="W245" s="52">
        <v>304.89999999999998</v>
      </c>
      <c r="X245" s="52">
        <v>2.77</v>
      </c>
      <c r="Y245" s="54">
        <v>311.93697800611653</v>
      </c>
      <c r="Z245" s="52">
        <v>2.3640082593100584</v>
      </c>
    </row>
    <row r="246" spans="1:26" x14ac:dyDescent="0.25">
      <c r="A246" s="53">
        <v>31</v>
      </c>
      <c r="B246" s="52">
        <v>25.961067580961181</v>
      </c>
      <c r="C246" s="52">
        <v>368.50183983180136</v>
      </c>
      <c r="D246" s="52">
        <v>507.90547744518994</v>
      </c>
      <c r="E246" s="51">
        <v>0.68835999999999997</v>
      </c>
      <c r="F246" s="54">
        <v>20.391517128874387</v>
      </c>
      <c r="G246" s="55">
        <v>0.1538511692023557</v>
      </c>
      <c r="H246" s="55">
        <v>5.348E-2</v>
      </c>
      <c r="I246" s="55">
        <v>7.5000000000000002E-4</v>
      </c>
      <c r="J246" s="55">
        <v>0.36138999999999999</v>
      </c>
      <c r="K246" s="55">
        <v>4.3899999999999998E-3</v>
      </c>
      <c r="L246" s="55">
        <v>4.904E-2</v>
      </c>
      <c r="M246" s="55">
        <v>3.6999999999999999E-4</v>
      </c>
      <c r="N246" s="51">
        <v>0.62110192228370131</v>
      </c>
      <c r="O246" s="55">
        <v>1.444E-2</v>
      </c>
      <c r="P246" s="55">
        <v>1.2E-4</v>
      </c>
      <c r="Q246" s="52">
        <v>349.3</v>
      </c>
      <c r="R246" s="52">
        <v>31.42</v>
      </c>
      <c r="S246" s="52">
        <v>308.60000000000002</v>
      </c>
      <c r="T246" s="52">
        <v>2.2999999999999998</v>
      </c>
      <c r="U246" s="52">
        <v>313.3</v>
      </c>
      <c r="V246" s="52">
        <v>3.28</v>
      </c>
      <c r="W246" s="52">
        <v>289.89999999999998</v>
      </c>
      <c r="X246" s="52">
        <v>2.46</v>
      </c>
      <c r="Y246" s="54">
        <v>308.26642701731777</v>
      </c>
      <c r="Z246" s="52">
        <v>2.3083787659189614</v>
      </c>
    </row>
    <row r="247" spans="1:26" x14ac:dyDescent="0.25">
      <c r="A247" s="53">
        <v>32</v>
      </c>
      <c r="B247" s="52">
        <v>33.41438564368913</v>
      </c>
      <c r="C247" s="52">
        <v>412.54841991955215</v>
      </c>
      <c r="D247" s="52">
        <v>652.17699894806788</v>
      </c>
      <c r="E247" s="51">
        <v>0.59994000000000003</v>
      </c>
      <c r="F247" s="54">
        <v>20.341741253051261</v>
      </c>
      <c r="G247" s="55">
        <v>0.15310098176625236</v>
      </c>
      <c r="H247" s="55">
        <v>5.1700000000000003E-2</v>
      </c>
      <c r="I247" s="55">
        <v>6.8000000000000005E-4</v>
      </c>
      <c r="J247" s="55">
        <v>0.35022999999999999</v>
      </c>
      <c r="K247" s="55">
        <v>3.8899999999999998E-3</v>
      </c>
      <c r="L247" s="55">
        <v>4.9160000000000002E-2</v>
      </c>
      <c r="M247" s="55">
        <v>3.6999999999999999E-4</v>
      </c>
      <c r="N247" s="51">
        <v>0.67763151014158685</v>
      </c>
      <c r="O247" s="55">
        <v>1.448E-2</v>
      </c>
      <c r="P247" s="55">
        <v>1.2E-4</v>
      </c>
      <c r="Q247" s="52">
        <v>272.39999999999998</v>
      </c>
      <c r="R247" s="52">
        <v>29.79</v>
      </c>
      <c r="S247" s="52">
        <v>309.39999999999998</v>
      </c>
      <c r="T247" s="52">
        <v>2.2799999999999998</v>
      </c>
      <c r="U247" s="52">
        <v>304.89999999999998</v>
      </c>
      <c r="V247" s="52">
        <v>2.92</v>
      </c>
      <c r="W247" s="52">
        <v>290.5</v>
      </c>
      <c r="X247" s="52">
        <v>2.36</v>
      </c>
      <c r="Y247" s="54">
        <v>309.68420808592663</v>
      </c>
      <c r="Z247" s="52">
        <v>2.3100845579888816</v>
      </c>
    </row>
    <row r="248" spans="1:26" x14ac:dyDescent="0.25">
      <c r="A248" s="58">
        <v>33</v>
      </c>
      <c r="B248" s="59">
        <v>29.107353748970059</v>
      </c>
      <c r="C248" s="59">
        <v>265.44869166914299</v>
      </c>
      <c r="D248" s="59">
        <v>568.19517163889293</v>
      </c>
      <c r="E248" s="60">
        <v>0.44291000000000003</v>
      </c>
      <c r="F248" s="61">
        <v>20.341741253051261</v>
      </c>
      <c r="G248" s="62">
        <v>0.15310098176625236</v>
      </c>
      <c r="H248" s="62">
        <v>5.3319999999999999E-2</v>
      </c>
      <c r="I248" s="62">
        <v>6.9999999999999999E-4</v>
      </c>
      <c r="J248" s="62">
        <v>0.36115999999999998</v>
      </c>
      <c r="K248" s="62">
        <v>4.0099999999999997E-3</v>
      </c>
      <c r="L248" s="62">
        <v>4.9160000000000002E-2</v>
      </c>
      <c r="M248" s="62">
        <v>3.6999999999999999E-4</v>
      </c>
      <c r="N248" s="60">
        <v>0.67786798260654302</v>
      </c>
      <c r="O248" s="62">
        <v>1.5339999999999999E-2</v>
      </c>
      <c r="P248" s="62">
        <v>1.2999999999999999E-4</v>
      </c>
      <c r="Q248" s="59">
        <v>342.4</v>
      </c>
      <c r="R248" s="59">
        <v>29.33</v>
      </c>
      <c r="S248" s="59">
        <v>309.39999999999998</v>
      </c>
      <c r="T248" s="59">
        <v>2.2799999999999998</v>
      </c>
      <c r="U248" s="59">
        <v>313.10000000000002</v>
      </c>
      <c r="V248" s="59">
        <v>2.99</v>
      </c>
      <c r="W248" s="59">
        <v>307.7</v>
      </c>
      <c r="X248" s="59">
        <v>2.65</v>
      </c>
      <c r="Y248" s="61">
        <v>309.07007474244898</v>
      </c>
      <c r="Z248" s="59">
        <v>2.3064832743470518</v>
      </c>
    </row>
    <row r="249" spans="1:26" x14ac:dyDescent="0.25"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1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2"/>
    </row>
    <row r="250" spans="1:26" x14ac:dyDescent="0.2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1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2"/>
    </row>
    <row r="251" spans="1:26" x14ac:dyDescent="0.2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1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2"/>
    </row>
    <row r="252" spans="1:26" x14ac:dyDescent="0.25">
      <c r="A252" s="63"/>
      <c r="B252" s="52"/>
      <c r="C252" s="52"/>
      <c r="D252" s="52"/>
      <c r="E252" s="51"/>
      <c r="F252" s="54"/>
      <c r="G252" s="55"/>
      <c r="H252" s="55"/>
      <c r="I252" s="55"/>
      <c r="J252" s="55"/>
      <c r="K252" s="55"/>
      <c r="L252" s="55"/>
      <c r="M252" s="55"/>
      <c r="N252" s="51"/>
      <c r="O252" s="55"/>
      <c r="P252" s="55"/>
      <c r="Q252" s="52"/>
      <c r="R252" s="52"/>
      <c r="S252" s="52"/>
      <c r="T252" s="52"/>
      <c r="U252" s="52"/>
      <c r="V252" s="52"/>
      <c r="W252" s="52"/>
      <c r="X252" s="52"/>
      <c r="Y252" s="54"/>
      <c r="Z252" s="52"/>
    </row>
    <row r="253" spans="1:26" x14ac:dyDescent="0.25">
      <c r="A253" s="63"/>
      <c r="B253" s="52"/>
      <c r="C253" s="52"/>
      <c r="D253" s="52"/>
      <c r="E253" s="51"/>
      <c r="F253" s="54"/>
      <c r="G253" s="55"/>
      <c r="H253" s="55"/>
      <c r="I253" s="55"/>
      <c r="J253" s="55"/>
      <c r="K253" s="55"/>
      <c r="L253" s="55"/>
      <c r="M253" s="55"/>
      <c r="N253" s="51"/>
      <c r="O253" s="55"/>
      <c r="P253" s="55"/>
      <c r="Q253" s="52"/>
      <c r="R253" s="52"/>
      <c r="S253" s="52"/>
      <c r="T253" s="52"/>
      <c r="U253" s="52"/>
      <c r="V253" s="52"/>
      <c r="W253" s="52"/>
      <c r="X253" s="52"/>
      <c r="Y253" s="54"/>
      <c r="Z253" s="52"/>
    </row>
    <row r="254" spans="1:26" x14ac:dyDescent="0.25">
      <c r="A254" s="63"/>
      <c r="B254" s="52"/>
      <c r="C254" s="52"/>
      <c r="D254" s="52"/>
      <c r="E254" s="51"/>
      <c r="F254" s="54"/>
      <c r="G254" s="55"/>
      <c r="H254" s="55"/>
      <c r="I254" s="55"/>
      <c r="J254" s="55"/>
      <c r="K254" s="55"/>
      <c r="L254" s="55"/>
      <c r="M254" s="55"/>
      <c r="N254" s="51"/>
      <c r="O254" s="55"/>
      <c r="P254" s="55"/>
      <c r="Q254" s="52"/>
      <c r="R254" s="52"/>
      <c r="S254" s="52"/>
      <c r="T254" s="52"/>
      <c r="U254" s="52"/>
      <c r="V254" s="52"/>
      <c r="W254" s="52"/>
      <c r="X254" s="52"/>
      <c r="Y254" s="54"/>
      <c r="Z254" s="52"/>
    </row>
    <row r="255" spans="1:26" x14ac:dyDescent="0.25">
      <c r="A255" s="63"/>
      <c r="B255" s="52"/>
      <c r="C255" s="52"/>
      <c r="D255" s="52"/>
      <c r="E255" s="51"/>
      <c r="F255" s="54"/>
      <c r="G255" s="55"/>
      <c r="H255" s="55"/>
      <c r="I255" s="55"/>
      <c r="J255" s="55"/>
      <c r="K255" s="55"/>
      <c r="L255" s="55"/>
      <c r="M255" s="55"/>
      <c r="N255" s="51"/>
      <c r="O255" s="55"/>
      <c r="P255" s="55"/>
      <c r="Q255" s="52"/>
      <c r="R255" s="52"/>
      <c r="S255" s="52"/>
      <c r="T255" s="52"/>
      <c r="U255" s="52"/>
      <c r="V255" s="52"/>
      <c r="W255" s="52"/>
      <c r="X255" s="52"/>
      <c r="Y255" s="54"/>
      <c r="Z255" s="52"/>
    </row>
    <row r="256" spans="1:26" x14ac:dyDescent="0.25">
      <c r="A256" s="63"/>
      <c r="B256" s="52"/>
      <c r="C256" s="52"/>
      <c r="D256" s="52"/>
      <c r="E256" s="51"/>
      <c r="F256" s="54"/>
      <c r="G256" s="55"/>
      <c r="H256" s="55"/>
      <c r="I256" s="55"/>
      <c r="J256" s="55"/>
      <c r="K256" s="55"/>
      <c r="L256" s="55"/>
      <c r="M256" s="55"/>
      <c r="N256" s="51"/>
      <c r="O256" s="55"/>
      <c r="P256" s="55"/>
      <c r="Q256" s="52"/>
      <c r="R256" s="52"/>
      <c r="S256" s="52"/>
      <c r="T256" s="52"/>
      <c r="U256" s="52"/>
      <c r="V256" s="52"/>
      <c r="W256" s="52"/>
      <c r="X256" s="52"/>
      <c r="Y256" s="54"/>
      <c r="Z256" s="52"/>
    </row>
    <row r="257" spans="1:26" x14ac:dyDescent="0.25">
      <c r="A257" s="63"/>
      <c r="B257" s="52"/>
      <c r="C257" s="52"/>
      <c r="D257" s="52"/>
      <c r="E257" s="51"/>
      <c r="F257" s="54"/>
      <c r="G257" s="55"/>
      <c r="H257" s="55"/>
      <c r="I257" s="55"/>
      <c r="J257" s="55"/>
      <c r="K257" s="55"/>
      <c r="L257" s="55"/>
      <c r="M257" s="55"/>
      <c r="N257" s="51"/>
      <c r="O257" s="55"/>
      <c r="P257" s="55"/>
      <c r="Q257" s="52"/>
      <c r="R257" s="52"/>
      <c r="S257" s="52"/>
      <c r="T257" s="52"/>
      <c r="U257" s="52"/>
      <c r="V257" s="52"/>
      <c r="W257" s="52"/>
      <c r="X257" s="52"/>
      <c r="Y257" s="54"/>
      <c r="Z257" s="52"/>
    </row>
    <row r="258" spans="1:26" x14ac:dyDescent="0.25">
      <c r="A258" s="63"/>
      <c r="B258" s="52"/>
      <c r="C258" s="52"/>
      <c r="D258" s="52"/>
      <c r="E258" s="51"/>
      <c r="F258" s="54"/>
      <c r="G258" s="55"/>
      <c r="H258" s="55"/>
      <c r="I258" s="55"/>
      <c r="J258" s="55"/>
      <c r="K258" s="55"/>
      <c r="L258" s="55"/>
      <c r="M258" s="55"/>
      <c r="N258" s="51"/>
      <c r="O258" s="55"/>
      <c r="P258" s="55"/>
      <c r="Q258" s="52"/>
      <c r="R258" s="52"/>
      <c r="S258" s="52"/>
      <c r="T258" s="52"/>
      <c r="U258" s="52"/>
      <c r="V258" s="52"/>
      <c r="W258" s="52"/>
      <c r="X258" s="52"/>
      <c r="Y258" s="54"/>
      <c r="Z258" s="52"/>
    </row>
    <row r="259" spans="1:26" x14ac:dyDescent="0.25">
      <c r="A259" s="63"/>
      <c r="B259" s="52"/>
      <c r="C259" s="52"/>
      <c r="D259" s="52"/>
      <c r="E259" s="51"/>
      <c r="F259" s="54"/>
      <c r="G259" s="55"/>
      <c r="H259" s="55"/>
      <c r="I259" s="55"/>
      <c r="J259" s="55"/>
      <c r="K259" s="55"/>
      <c r="L259" s="55"/>
      <c r="M259" s="55"/>
      <c r="N259" s="51"/>
      <c r="O259" s="55"/>
      <c r="P259" s="55"/>
      <c r="Q259" s="52"/>
      <c r="R259" s="52"/>
      <c r="S259" s="52"/>
      <c r="T259" s="52"/>
      <c r="U259" s="52"/>
      <c r="V259" s="52"/>
      <c r="W259" s="52"/>
      <c r="X259" s="52"/>
      <c r="Y259" s="54"/>
      <c r="Z259" s="52"/>
    </row>
    <row r="260" spans="1:26" x14ac:dyDescent="0.25">
      <c r="A260" s="63"/>
      <c r="B260" s="52"/>
      <c r="C260" s="52"/>
      <c r="D260" s="52"/>
      <c r="E260" s="51"/>
      <c r="F260" s="54"/>
      <c r="G260" s="55"/>
      <c r="H260" s="55"/>
      <c r="I260" s="55"/>
      <c r="J260" s="55"/>
      <c r="K260" s="55"/>
      <c r="L260" s="55"/>
      <c r="M260" s="55"/>
      <c r="N260" s="51"/>
      <c r="O260" s="55"/>
      <c r="P260" s="55"/>
      <c r="Q260" s="52"/>
      <c r="R260" s="52"/>
      <c r="S260" s="52"/>
      <c r="T260" s="52"/>
      <c r="U260" s="52"/>
      <c r="V260" s="52"/>
      <c r="W260" s="52"/>
      <c r="X260" s="52"/>
      <c r="Y260" s="54"/>
      <c r="Z260" s="52"/>
    </row>
    <row r="261" spans="1:26" x14ac:dyDescent="0.25">
      <c r="A261" s="63"/>
      <c r="B261" s="52"/>
      <c r="C261" s="52"/>
      <c r="D261" s="52"/>
      <c r="E261" s="51"/>
      <c r="F261" s="54"/>
      <c r="G261" s="55"/>
      <c r="H261" s="55"/>
      <c r="I261" s="55"/>
      <c r="J261" s="55"/>
      <c r="K261" s="55"/>
      <c r="L261" s="55"/>
      <c r="M261" s="55"/>
      <c r="N261" s="51"/>
      <c r="O261" s="55"/>
      <c r="P261" s="55"/>
      <c r="Q261" s="52"/>
      <c r="R261" s="52"/>
      <c r="S261" s="52"/>
      <c r="T261" s="52"/>
      <c r="U261" s="52"/>
      <c r="V261" s="52"/>
      <c r="W261" s="52"/>
      <c r="X261" s="52"/>
      <c r="Y261" s="54"/>
      <c r="Z261" s="52"/>
    </row>
    <row r="262" spans="1:26" x14ac:dyDescent="0.25">
      <c r="A262" s="63"/>
      <c r="B262" s="52"/>
      <c r="C262" s="52"/>
      <c r="D262" s="52"/>
      <c r="E262" s="51"/>
      <c r="F262" s="54"/>
      <c r="G262" s="55"/>
      <c r="H262" s="55"/>
      <c r="I262" s="55"/>
      <c r="J262" s="55"/>
      <c r="K262" s="55"/>
      <c r="L262" s="55"/>
      <c r="M262" s="55"/>
      <c r="N262" s="51"/>
      <c r="O262" s="55"/>
      <c r="P262" s="55"/>
      <c r="Q262" s="52"/>
      <c r="R262" s="52"/>
      <c r="S262" s="52"/>
      <c r="T262" s="52"/>
      <c r="U262" s="52"/>
      <c r="V262" s="52"/>
      <c r="W262" s="52"/>
      <c r="X262" s="52"/>
      <c r="Y262" s="54"/>
      <c r="Z262" s="52"/>
    </row>
    <row r="263" spans="1:26" x14ac:dyDescent="0.25">
      <c r="A263" s="63"/>
      <c r="B263" s="52"/>
      <c r="C263" s="52"/>
      <c r="D263" s="52"/>
      <c r="E263" s="51"/>
      <c r="F263" s="54"/>
      <c r="G263" s="55"/>
      <c r="H263" s="55"/>
      <c r="I263" s="55"/>
      <c r="J263" s="55"/>
      <c r="K263" s="55"/>
      <c r="L263" s="55"/>
      <c r="M263" s="55"/>
      <c r="N263" s="51"/>
      <c r="O263" s="55"/>
      <c r="P263" s="55"/>
      <c r="Q263" s="52"/>
      <c r="R263" s="52"/>
      <c r="S263" s="52"/>
      <c r="T263" s="52"/>
      <c r="U263" s="52"/>
      <c r="V263" s="52"/>
      <c r="W263" s="52"/>
      <c r="X263" s="52"/>
      <c r="Y263" s="54"/>
      <c r="Z263" s="52"/>
    </row>
    <row r="264" spans="1:26" x14ac:dyDescent="0.25">
      <c r="A264" s="63"/>
      <c r="B264" s="52"/>
      <c r="C264" s="52"/>
      <c r="D264" s="52"/>
      <c r="E264" s="51"/>
      <c r="F264" s="54"/>
      <c r="G264" s="55"/>
      <c r="H264" s="55"/>
      <c r="I264" s="55"/>
      <c r="J264" s="55"/>
      <c r="K264" s="55"/>
      <c r="L264" s="55"/>
      <c r="M264" s="55"/>
      <c r="N264" s="51"/>
      <c r="O264" s="55"/>
      <c r="P264" s="55"/>
      <c r="Q264" s="52"/>
      <c r="R264" s="52"/>
      <c r="S264" s="52"/>
      <c r="T264" s="52"/>
      <c r="U264" s="52"/>
      <c r="V264" s="52"/>
      <c r="W264" s="52"/>
      <c r="X264" s="52"/>
      <c r="Y264" s="54"/>
      <c r="Z264" s="52"/>
    </row>
    <row r="265" spans="1:26" x14ac:dyDescent="0.25">
      <c r="A265" s="63"/>
      <c r="B265" s="52"/>
      <c r="C265" s="52"/>
      <c r="D265" s="52"/>
      <c r="E265" s="51"/>
      <c r="F265" s="54"/>
      <c r="G265" s="55"/>
      <c r="H265" s="55"/>
      <c r="I265" s="55"/>
      <c r="J265" s="55"/>
      <c r="K265" s="55"/>
      <c r="L265" s="55"/>
      <c r="M265" s="55"/>
      <c r="N265" s="51"/>
      <c r="O265" s="55"/>
      <c r="P265" s="55"/>
      <c r="Q265" s="52"/>
      <c r="R265" s="52"/>
      <c r="S265" s="52"/>
      <c r="T265" s="52"/>
      <c r="U265" s="52"/>
      <c r="V265" s="52"/>
      <c r="W265" s="52"/>
      <c r="X265" s="52"/>
      <c r="Y265" s="54"/>
      <c r="Z265" s="52"/>
    </row>
    <row r="266" spans="1:26" x14ac:dyDescent="0.25">
      <c r="A266" s="63"/>
      <c r="B266" s="52"/>
      <c r="C266" s="52"/>
      <c r="D266" s="52"/>
      <c r="E266" s="51"/>
      <c r="F266" s="54"/>
      <c r="G266" s="55"/>
      <c r="H266" s="55"/>
      <c r="I266" s="55"/>
      <c r="J266" s="55"/>
      <c r="K266" s="55"/>
      <c r="L266" s="55"/>
      <c r="M266" s="55"/>
      <c r="N266" s="51"/>
      <c r="O266" s="55"/>
      <c r="P266" s="55"/>
      <c r="Q266" s="52"/>
      <c r="R266" s="52"/>
      <c r="S266" s="52"/>
      <c r="T266" s="52"/>
      <c r="U266" s="52"/>
      <c r="V266" s="52"/>
      <c r="W266" s="52"/>
      <c r="X266" s="52"/>
      <c r="Y266" s="54"/>
      <c r="Z266" s="52"/>
    </row>
    <row r="267" spans="1:26" x14ac:dyDescent="0.25">
      <c r="A267" s="63"/>
      <c r="B267" s="52"/>
      <c r="C267" s="52"/>
      <c r="D267" s="52"/>
      <c r="E267" s="51"/>
      <c r="F267" s="54"/>
      <c r="G267" s="55"/>
      <c r="H267" s="55"/>
      <c r="I267" s="55"/>
      <c r="J267" s="55"/>
      <c r="K267" s="55"/>
      <c r="L267" s="55"/>
      <c r="M267" s="55"/>
      <c r="N267" s="51"/>
      <c r="O267" s="55"/>
      <c r="P267" s="55"/>
      <c r="Q267" s="52"/>
      <c r="R267" s="52"/>
      <c r="S267" s="52"/>
      <c r="T267" s="52"/>
      <c r="U267" s="52"/>
      <c r="V267" s="52"/>
      <c r="W267" s="52"/>
      <c r="X267" s="52"/>
      <c r="Y267" s="54"/>
      <c r="Z267" s="52"/>
    </row>
    <row r="268" spans="1:26" x14ac:dyDescent="0.25">
      <c r="A268" s="63"/>
      <c r="B268" s="52"/>
      <c r="C268" s="52"/>
      <c r="D268" s="52"/>
      <c r="E268" s="51"/>
      <c r="F268" s="54"/>
      <c r="G268" s="55"/>
      <c r="H268" s="55"/>
      <c r="I268" s="55"/>
      <c r="J268" s="55"/>
      <c r="K268" s="55"/>
      <c r="L268" s="55"/>
      <c r="M268" s="55"/>
      <c r="N268" s="51"/>
      <c r="O268" s="55"/>
      <c r="P268" s="55"/>
      <c r="Q268" s="52"/>
      <c r="R268" s="52"/>
      <c r="S268" s="52"/>
      <c r="T268" s="52"/>
      <c r="U268" s="52"/>
      <c r="V268" s="52"/>
      <c r="W268" s="52"/>
      <c r="X268" s="52"/>
      <c r="Y268" s="54"/>
      <c r="Z268" s="52"/>
    </row>
    <row r="269" spans="1:26" x14ac:dyDescent="0.25">
      <c r="A269" s="63"/>
      <c r="B269" s="52"/>
      <c r="C269" s="52"/>
      <c r="D269" s="52"/>
      <c r="E269" s="51"/>
      <c r="F269" s="54"/>
      <c r="G269" s="55"/>
      <c r="H269" s="55"/>
      <c r="I269" s="55"/>
      <c r="J269" s="55"/>
      <c r="K269" s="55"/>
      <c r="L269" s="55"/>
      <c r="M269" s="55"/>
      <c r="N269" s="51"/>
      <c r="O269" s="55"/>
      <c r="P269" s="55"/>
      <c r="Q269" s="52"/>
      <c r="R269" s="52"/>
      <c r="S269" s="52"/>
      <c r="T269" s="52"/>
      <c r="U269" s="52"/>
      <c r="V269" s="52"/>
      <c r="W269" s="52"/>
      <c r="X269" s="52"/>
      <c r="Y269" s="54"/>
      <c r="Z269" s="52"/>
    </row>
    <row r="270" spans="1:26" x14ac:dyDescent="0.25">
      <c r="A270" s="63"/>
      <c r="B270" s="52"/>
      <c r="C270" s="52"/>
      <c r="D270" s="52"/>
      <c r="E270" s="51"/>
      <c r="F270" s="54"/>
      <c r="G270" s="55"/>
      <c r="H270" s="55"/>
      <c r="I270" s="55"/>
      <c r="J270" s="55"/>
      <c r="K270" s="55"/>
      <c r="L270" s="55"/>
      <c r="M270" s="55"/>
      <c r="N270" s="51"/>
      <c r="O270" s="55"/>
      <c r="P270" s="55"/>
      <c r="Q270" s="52"/>
      <c r="R270" s="52"/>
      <c r="S270" s="52"/>
      <c r="T270" s="52"/>
      <c r="U270" s="52"/>
      <c r="V270" s="52"/>
      <c r="W270" s="52"/>
      <c r="X270" s="52"/>
      <c r="Y270" s="54"/>
      <c r="Z270" s="52"/>
    </row>
    <row r="271" spans="1:26" x14ac:dyDescent="0.25">
      <c r="A271" s="63"/>
      <c r="B271" s="52"/>
      <c r="C271" s="52"/>
      <c r="D271" s="52"/>
      <c r="E271" s="51"/>
      <c r="F271" s="54"/>
      <c r="G271" s="55"/>
      <c r="H271" s="55"/>
      <c r="I271" s="55"/>
      <c r="J271" s="55"/>
      <c r="K271" s="55"/>
      <c r="L271" s="55"/>
      <c r="M271" s="55"/>
      <c r="N271" s="51"/>
      <c r="O271" s="55"/>
      <c r="P271" s="55"/>
      <c r="Q271" s="52"/>
      <c r="R271" s="52"/>
      <c r="S271" s="52"/>
      <c r="T271" s="52"/>
      <c r="U271" s="52"/>
      <c r="V271" s="52"/>
      <c r="W271" s="52"/>
      <c r="X271" s="52"/>
      <c r="Y271" s="54"/>
      <c r="Z271" s="52"/>
    </row>
    <row r="272" spans="1:26" x14ac:dyDescent="0.25">
      <c r="A272" s="63"/>
      <c r="B272" s="52"/>
      <c r="C272" s="52"/>
      <c r="D272" s="52"/>
      <c r="E272" s="51"/>
      <c r="F272" s="54"/>
      <c r="G272" s="55"/>
      <c r="H272" s="55"/>
      <c r="I272" s="55"/>
      <c r="J272" s="55"/>
      <c r="K272" s="55"/>
      <c r="L272" s="55"/>
      <c r="M272" s="55"/>
      <c r="N272" s="51"/>
      <c r="O272" s="55"/>
      <c r="P272" s="55"/>
      <c r="Q272" s="52"/>
      <c r="R272" s="52"/>
      <c r="S272" s="52"/>
      <c r="T272" s="52"/>
      <c r="U272" s="52"/>
      <c r="V272" s="52"/>
      <c r="W272" s="52"/>
      <c r="X272" s="52"/>
      <c r="Y272" s="54"/>
      <c r="Z272" s="52"/>
    </row>
    <row r="273" spans="1:26" x14ac:dyDescent="0.25">
      <c r="A273" s="63"/>
      <c r="B273" s="52"/>
      <c r="C273" s="52"/>
      <c r="D273" s="52"/>
      <c r="E273" s="51"/>
      <c r="F273" s="54"/>
      <c r="G273" s="55"/>
      <c r="H273" s="55"/>
      <c r="I273" s="55"/>
      <c r="J273" s="55"/>
      <c r="K273" s="55"/>
      <c r="L273" s="55"/>
      <c r="M273" s="55"/>
      <c r="N273" s="51"/>
      <c r="O273" s="55"/>
      <c r="P273" s="55"/>
      <c r="Q273" s="52"/>
      <c r="R273" s="52"/>
      <c r="S273" s="52"/>
      <c r="T273" s="52"/>
      <c r="U273" s="52"/>
      <c r="V273" s="52"/>
      <c r="W273" s="52"/>
      <c r="X273" s="52"/>
      <c r="Y273" s="54"/>
      <c r="Z273" s="52"/>
    </row>
    <row r="274" spans="1:26" x14ac:dyDescent="0.25">
      <c r="A274" s="63"/>
      <c r="B274" s="52"/>
      <c r="C274" s="52"/>
      <c r="D274" s="52"/>
      <c r="E274" s="51"/>
      <c r="F274" s="54"/>
      <c r="G274" s="55"/>
      <c r="H274" s="55"/>
      <c r="I274" s="55"/>
      <c r="J274" s="55"/>
      <c r="K274" s="55"/>
      <c r="L274" s="55"/>
      <c r="M274" s="55"/>
      <c r="N274" s="51"/>
      <c r="O274" s="55"/>
      <c r="P274" s="55"/>
      <c r="Q274" s="52"/>
      <c r="R274" s="52"/>
      <c r="S274" s="52"/>
      <c r="T274" s="52"/>
      <c r="U274" s="52"/>
      <c r="V274" s="52"/>
      <c r="W274" s="52"/>
      <c r="X274" s="52"/>
      <c r="Y274" s="54"/>
      <c r="Z274" s="52"/>
    </row>
    <row r="275" spans="1:26" x14ac:dyDescent="0.25">
      <c r="A275" s="63"/>
      <c r="B275" s="52"/>
      <c r="C275" s="52"/>
      <c r="D275" s="52"/>
      <c r="E275" s="51"/>
      <c r="F275" s="54"/>
      <c r="G275" s="55"/>
      <c r="H275" s="55"/>
      <c r="I275" s="55"/>
      <c r="J275" s="55"/>
      <c r="K275" s="55"/>
      <c r="L275" s="55"/>
      <c r="M275" s="55"/>
      <c r="N275" s="51"/>
      <c r="O275" s="55"/>
      <c r="P275" s="55"/>
      <c r="Q275" s="52"/>
      <c r="R275" s="52"/>
      <c r="S275" s="52"/>
      <c r="T275" s="52"/>
      <c r="U275" s="52"/>
      <c r="V275" s="52"/>
      <c r="W275" s="52"/>
      <c r="X275" s="52"/>
      <c r="Y275" s="54"/>
      <c r="Z275" s="52"/>
    </row>
    <row r="276" spans="1:26" x14ac:dyDescent="0.25">
      <c r="A276" s="63"/>
      <c r="B276" s="52"/>
      <c r="C276" s="52"/>
      <c r="D276" s="52"/>
      <c r="E276" s="51"/>
      <c r="F276" s="54"/>
      <c r="G276" s="55"/>
      <c r="H276" s="55"/>
      <c r="I276" s="55"/>
      <c r="J276" s="55"/>
      <c r="K276" s="55"/>
      <c r="L276" s="55"/>
      <c r="M276" s="55"/>
      <c r="N276" s="51"/>
      <c r="O276" s="55"/>
      <c r="P276" s="55"/>
      <c r="Q276" s="52"/>
      <c r="R276" s="52"/>
      <c r="S276" s="52"/>
      <c r="T276" s="52"/>
      <c r="U276" s="52"/>
      <c r="V276" s="52"/>
      <c r="W276" s="52"/>
      <c r="X276" s="52"/>
      <c r="Y276" s="54"/>
      <c r="Z276" s="52"/>
    </row>
    <row r="277" spans="1:26" x14ac:dyDescent="0.2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1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2"/>
    </row>
    <row r="278" spans="1:26" x14ac:dyDescent="0.25"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1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2"/>
    </row>
    <row r="279" spans="1:26" x14ac:dyDescent="0.2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1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2"/>
    </row>
    <row r="280" spans="1:26" x14ac:dyDescent="0.25">
      <c r="A280" s="63"/>
      <c r="B280" s="52"/>
      <c r="C280" s="52"/>
      <c r="D280" s="52"/>
      <c r="E280" s="51"/>
      <c r="F280" s="54"/>
      <c r="G280" s="55"/>
      <c r="H280" s="55"/>
      <c r="I280" s="55"/>
      <c r="J280" s="55"/>
      <c r="K280" s="55"/>
      <c r="L280" s="55"/>
      <c r="M280" s="55"/>
      <c r="N280" s="51"/>
      <c r="O280" s="55"/>
      <c r="P280" s="55"/>
      <c r="Q280" s="52"/>
      <c r="R280" s="52"/>
      <c r="S280" s="52"/>
      <c r="T280" s="52"/>
      <c r="U280" s="52"/>
      <c r="V280" s="52"/>
      <c r="W280" s="52"/>
      <c r="X280" s="52"/>
      <c r="Y280" s="54"/>
      <c r="Z280" s="52"/>
    </row>
    <row r="281" spans="1:26" x14ac:dyDescent="0.25">
      <c r="A281" s="63"/>
      <c r="B281" s="52"/>
      <c r="C281" s="52"/>
      <c r="D281" s="52"/>
      <c r="E281" s="51"/>
      <c r="F281" s="54"/>
      <c r="G281" s="55"/>
      <c r="H281" s="55"/>
      <c r="I281" s="55"/>
      <c r="J281" s="55"/>
      <c r="K281" s="55"/>
      <c r="L281" s="55"/>
      <c r="M281" s="55"/>
      <c r="N281" s="51"/>
      <c r="O281" s="55"/>
      <c r="P281" s="55"/>
      <c r="Q281" s="52"/>
      <c r="R281" s="52"/>
      <c r="S281" s="52"/>
      <c r="T281" s="52"/>
      <c r="U281" s="52"/>
      <c r="V281" s="52"/>
      <c r="W281" s="52"/>
      <c r="X281" s="52"/>
      <c r="Y281" s="54"/>
      <c r="Z281" s="52"/>
    </row>
    <row r="282" spans="1:26" x14ac:dyDescent="0.25">
      <c r="A282" s="63"/>
      <c r="B282" s="52"/>
      <c r="C282" s="52"/>
      <c r="D282" s="52"/>
      <c r="E282" s="51"/>
      <c r="F282" s="54"/>
      <c r="G282" s="55"/>
      <c r="H282" s="55"/>
      <c r="I282" s="55"/>
      <c r="J282" s="55"/>
      <c r="K282" s="55"/>
      <c r="L282" s="55"/>
      <c r="M282" s="55"/>
      <c r="N282" s="51"/>
      <c r="O282" s="55"/>
      <c r="P282" s="55"/>
      <c r="Q282" s="52"/>
      <c r="R282" s="52"/>
      <c r="S282" s="52"/>
      <c r="T282" s="52"/>
      <c r="U282" s="52"/>
      <c r="V282" s="52"/>
      <c r="W282" s="52"/>
      <c r="X282" s="52"/>
      <c r="Y282" s="54"/>
      <c r="Z282" s="52"/>
    </row>
    <row r="283" spans="1:26" x14ac:dyDescent="0.25">
      <c r="A283" s="63"/>
      <c r="B283" s="52"/>
      <c r="C283" s="52"/>
      <c r="D283" s="52"/>
      <c r="E283" s="51"/>
      <c r="F283" s="54"/>
      <c r="G283" s="55"/>
      <c r="H283" s="55"/>
      <c r="I283" s="55"/>
      <c r="J283" s="55"/>
      <c r="K283" s="55"/>
      <c r="L283" s="55"/>
      <c r="M283" s="55"/>
      <c r="N283" s="51"/>
      <c r="O283" s="55"/>
      <c r="P283" s="55"/>
      <c r="Q283" s="52"/>
      <c r="R283" s="52"/>
      <c r="S283" s="52"/>
      <c r="T283" s="52"/>
      <c r="U283" s="52"/>
      <c r="V283" s="52"/>
      <c r="W283" s="52"/>
      <c r="X283" s="52"/>
      <c r="Y283" s="54"/>
      <c r="Z283" s="52"/>
    </row>
    <row r="284" spans="1:26" x14ac:dyDescent="0.25">
      <c r="A284" s="63"/>
      <c r="B284" s="52"/>
      <c r="C284" s="52"/>
      <c r="D284" s="52"/>
      <c r="E284" s="51"/>
      <c r="F284" s="54"/>
      <c r="G284" s="55"/>
      <c r="H284" s="55"/>
      <c r="I284" s="55"/>
      <c r="J284" s="55"/>
      <c r="K284" s="55"/>
      <c r="L284" s="55"/>
      <c r="M284" s="55"/>
      <c r="N284" s="51"/>
      <c r="O284" s="55"/>
      <c r="P284" s="55"/>
      <c r="Q284" s="52"/>
      <c r="R284" s="52"/>
      <c r="S284" s="52"/>
      <c r="T284" s="52"/>
      <c r="U284" s="52"/>
      <c r="V284" s="52"/>
      <c r="W284" s="52"/>
      <c r="X284" s="52"/>
      <c r="Y284" s="54"/>
      <c r="Z284" s="52"/>
    </row>
    <row r="285" spans="1:26" x14ac:dyDescent="0.25">
      <c r="A285" s="63"/>
      <c r="B285" s="52"/>
      <c r="C285" s="52"/>
      <c r="D285" s="52"/>
      <c r="E285" s="51"/>
      <c r="F285" s="54"/>
      <c r="G285" s="55"/>
      <c r="H285" s="55"/>
      <c r="I285" s="55"/>
      <c r="J285" s="55"/>
      <c r="K285" s="55"/>
      <c r="L285" s="55"/>
      <c r="M285" s="55"/>
      <c r="N285" s="51"/>
      <c r="O285" s="55"/>
      <c r="P285" s="55"/>
      <c r="Q285" s="52"/>
      <c r="R285" s="52"/>
      <c r="S285" s="52"/>
      <c r="T285" s="52"/>
      <c r="U285" s="52"/>
      <c r="V285" s="52"/>
      <c r="W285" s="52"/>
      <c r="X285" s="52"/>
      <c r="Y285" s="54"/>
      <c r="Z285" s="52"/>
    </row>
    <row r="286" spans="1:26" x14ac:dyDescent="0.25">
      <c r="A286" s="63"/>
      <c r="B286" s="52"/>
      <c r="C286" s="52"/>
      <c r="D286" s="52"/>
      <c r="E286" s="51"/>
      <c r="F286" s="54"/>
      <c r="G286" s="55"/>
      <c r="H286" s="55"/>
      <c r="I286" s="55"/>
      <c r="J286" s="55"/>
      <c r="K286" s="55"/>
      <c r="L286" s="55"/>
      <c r="M286" s="55"/>
      <c r="N286" s="51"/>
      <c r="O286" s="55"/>
      <c r="P286" s="55"/>
      <c r="Q286" s="52"/>
      <c r="R286" s="52"/>
      <c r="S286" s="52"/>
      <c r="T286" s="52"/>
      <c r="U286" s="52"/>
      <c r="V286" s="52"/>
      <c r="W286" s="52"/>
      <c r="X286" s="52"/>
      <c r="Y286" s="54"/>
      <c r="Z286" s="52"/>
    </row>
    <row r="287" spans="1:26" x14ac:dyDescent="0.25">
      <c r="A287" s="63"/>
      <c r="B287" s="52"/>
      <c r="C287" s="52"/>
      <c r="D287" s="52"/>
      <c r="E287" s="51"/>
      <c r="F287" s="54"/>
      <c r="G287" s="55"/>
      <c r="H287" s="55"/>
      <c r="I287" s="55"/>
      <c r="J287" s="55"/>
      <c r="K287" s="55"/>
      <c r="L287" s="55"/>
      <c r="M287" s="55"/>
      <c r="N287" s="51"/>
      <c r="O287" s="55"/>
      <c r="P287" s="55"/>
      <c r="Q287" s="52"/>
      <c r="R287" s="52"/>
      <c r="S287" s="52"/>
      <c r="T287" s="52"/>
      <c r="U287" s="52"/>
      <c r="V287" s="52"/>
      <c r="W287" s="52"/>
      <c r="X287" s="52"/>
      <c r="Y287" s="54"/>
      <c r="Z287" s="52"/>
    </row>
    <row r="288" spans="1:26" x14ac:dyDescent="0.25">
      <c r="A288" s="63"/>
      <c r="B288" s="52"/>
      <c r="C288" s="52"/>
      <c r="D288" s="52"/>
      <c r="E288" s="51"/>
      <c r="F288" s="54"/>
      <c r="G288" s="55"/>
      <c r="H288" s="55"/>
      <c r="I288" s="55"/>
      <c r="J288" s="55"/>
      <c r="K288" s="55"/>
      <c r="L288" s="55"/>
      <c r="M288" s="55"/>
      <c r="N288" s="51"/>
      <c r="O288" s="55"/>
      <c r="P288" s="55"/>
      <c r="Q288" s="52"/>
      <c r="R288" s="52"/>
      <c r="S288" s="52"/>
      <c r="T288" s="52"/>
      <c r="U288" s="52"/>
      <c r="V288" s="52"/>
      <c r="W288" s="52"/>
      <c r="X288" s="52"/>
      <c r="Y288" s="54"/>
      <c r="Z288" s="52"/>
    </row>
    <row r="289" spans="1:26" x14ac:dyDescent="0.25">
      <c r="A289" s="63"/>
      <c r="B289" s="52"/>
      <c r="C289" s="52"/>
      <c r="D289" s="52"/>
      <c r="E289" s="51"/>
      <c r="F289" s="54"/>
      <c r="G289" s="55"/>
      <c r="H289" s="55"/>
      <c r="I289" s="55"/>
      <c r="J289" s="55"/>
      <c r="K289" s="55"/>
      <c r="L289" s="55"/>
      <c r="M289" s="55"/>
      <c r="N289" s="51"/>
      <c r="O289" s="55"/>
      <c r="P289" s="55"/>
      <c r="Q289" s="52"/>
      <c r="R289" s="52"/>
      <c r="S289" s="52"/>
      <c r="T289" s="52"/>
      <c r="U289" s="52"/>
      <c r="V289" s="52"/>
      <c r="W289" s="52"/>
      <c r="X289" s="52"/>
      <c r="Y289" s="54"/>
      <c r="Z289" s="52"/>
    </row>
    <row r="290" spans="1:26" x14ac:dyDescent="0.25">
      <c r="A290" s="63"/>
      <c r="B290" s="52"/>
      <c r="C290" s="52"/>
      <c r="D290" s="52"/>
      <c r="E290" s="51"/>
      <c r="F290" s="54"/>
      <c r="G290" s="55"/>
      <c r="H290" s="55"/>
      <c r="I290" s="55"/>
      <c r="J290" s="55"/>
      <c r="K290" s="55"/>
      <c r="L290" s="55"/>
      <c r="M290" s="55"/>
      <c r="N290" s="51"/>
      <c r="O290" s="55"/>
      <c r="P290" s="55"/>
      <c r="Q290" s="52"/>
      <c r="R290" s="52"/>
      <c r="S290" s="52"/>
      <c r="T290" s="52"/>
      <c r="U290" s="52"/>
      <c r="V290" s="52"/>
      <c r="W290" s="52"/>
      <c r="X290" s="52"/>
      <c r="Y290" s="54"/>
      <c r="Z290" s="52"/>
    </row>
    <row r="291" spans="1:26" x14ac:dyDescent="0.25">
      <c r="A291" s="63"/>
      <c r="B291" s="52"/>
      <c r="C291" s="52"/>
      <c r="D291" s="52"/>
      <c r="E291" s="51"/>
      <c r="F291" s="54"/>
      <c r="G291" s="55"/>
      <c r="H291" s="55"/>
      <c r="I291" s="55"/>
      <c r="J291" s="55"/>
      <c r="K291" s="55"/>
      <c r="L291" s="55"/>
      <c r="M291" s="55"/>
      <c r="N291" s="51"/>
      <c r="O291" s="55"/>
      <c r="P291" s="55"/>
      <c r="Q291" s="52"/>
      <c r="R291" s="52"/>
      <c r="S291" s="52"/>
      <c r="T291" s="52"/>
      <c r="U291" s="52"/>
      <c r="V291" s="52"/>
      <c r="W291" s="52"/>
      <c r="X291" s="52"/>
      <c r="Y291" s="54"/>
      <c r="Z291" s="52"/>
    </row>
    <row r="292" spans="1:26" x14ac:dyDescent="0.25">
      <c r="A292" s="63"/>
      <c r="B292" s="52"/>
      <c r="C292" s="52"/>
      <c r="D292" s="52"/>
      <c r="E292" s="51"/>
      <c r="F292" s="54"/>
      <c r="G292" s="55"/>
      <c r="H292" s="55"/>
      <c r="I292" s="55"/>
      <c r="J292" s="55"/>
      <c r="K292" s="55"/>
      <c r="L292" s="55"/>
      <c r="M292" s="55"/>
      <c r="N292" s="51"/>
      <c r="O292" s="55"/>
      <c r="P292" s="55"/>
      <c r="Q292" s="52"/>
      <c r="R292" s="52"/>
      <c r="S292" s="52"/>
      <c r="T292" s="52"/>
      <c r="U292" s="52"/>
      <c r="V292" s="52"/>
      <c r="W292" s="52"/>
      <c r="X292" s="52"/>
      <c r="Y292" s="54"/>
      <c r="Z292" s="52"/>
    </row>
    <row r="293" spans="1:26" x14ac:dyDescent="0.25">
      <c r="A293" s="63"/>
      <c r="B293" s="52"/>
      <c r="C293" s="52"/>
      <c r="D293" s="52"/>
      <c r="E293" s="51"/>
      <c r="F293" s="54"/>
      <c r="G293" s="55"/>
      <c r="H293" s="55"/>
      <c r="I293" s="55"/>
      <c r="J293" s="55"/>
      <c r="K293" s="55"/>
      <c r="L293" s="55"/>
      <c r="M293" s="55"/>
      <c r="N293" s="51"/>
      <c r="O293" s="55"/>
      <c r="P293" s="55"/>
      <c r="Q293" s="52"/>
      <c r="R293" s="52"/>
      <c r="S293" s="52"/>
      <c r="T293" s="52"/>
      <c r="U293" s="52"/>
      <c r="V293" s="52"/>
      <c r="W293" s="52"/>
      <c r="X293" s="52"/>
      <c r="Y293" s="54"/>
      <c r="Z293" s="52"/>
    </row>
    <row r="294" spans="1:26" x14ac:dyDescent="0.25">
      <c r="A294" s="63"/>
      <c r="B294" s="52"/>
      <c r="C294" s="52"/>
      <c r="D294" s="52"/>
      <c r="E294" s="51"/>
      <c r="F294" s="54"/>
      <c r="G294" s="55"/>
      <c r="H294" s="55"/>
      <c r="I294" s="55"/>
      <c r="J294" s="55"/>
      <c r="K294" s="55"/>
      <c r="L294" s="55"/>
      <c r="M294" s="55"/>
      <c r="N294" s="51"/>
      <c r="O294" s="55"/>
      <c r="P294" s="55"/>
      <c r="Q294" s="52"/>
      <c r="R294" s="52"/>
      <c r="S294" s="52"/>
      <c r="T294" s="52"/>
      <c r="U294" s="52"/>
      <c r="V294" s="52"/>
      <c r="W294" s="52"/>
      <c r="X294" s="52"/>
      <c r="Y294" s="54"/>
      <c r="Z294" s="52"/>
    </row>
    <row r="295" spans="1:26" x14ac:dyDescent="0.25">
      <c r="A295" s="63"/>
      <c r="B295" s="52"/>
      <c r="C295" s="52"/>
      <c r="D295" s="52"/>
      <c r="E295" s="51"/>
      <c r="F295" s="54"/>
      <c r="G295" s="55"/>
      <c r="H295" s="55"/>
      <c r="I295" s="55"/>
      <c r="J295" s="55"/>
      <c r="K295" s="55"/>
      <c r="L295" s="55"/>
      <c r="M295" s="55"/>
      <c r="N295" s="51"/>
      <c r="O295" s="55"/>
      <c r="P295" s="55"/>
      <c r="Q295" s="52"/>
      <c r="R295" s="52"/>
      <c r="S295" s="52"/>
      <c r="T295" s="52"/>
      <c r="U295" s="52"/>
      <c r="V295" s="52"/>
      <c r="W295" s="52"/>
      <c r="X295" s="52"/>
      <c r="Y295" s="54"/>
      <c r="Z295" s="52"/>
    </row>
    <row r="296" spans="1:26" x14ac:dyDescent="0.25">
      <c r="A296" s="63"/>
      <c r="B296" s="52"/>
      <c r="C296" s="52"/>
      <c r="D296" s="52"/>
      <c r="E296" s="51"/>
      <c r="F296" s="54"/>
      <c r="G296" s="55"/>
      <c r="H296" s="55"/>
      <c r="I296" s="55"/>
      <c r="J296" s="55"/>
      <c r="K296" s="55"/>
      <c r="L296" s="55"/>
      <c r="M296" s="55"/>
      <c r="N296" s="51"/>
      <c r="O296" s="55"/>
      <c r="P296" s="55"/>
      <c r="Q296" s="52"/>
      <c r="R296" s="52"/>
      <c r="S296" s="52"/>
      <c r="T296" s="52"/>
      <c r="U296" s="52"/>
      <c r="V296" s="52"/>
      <c r="W296" s="52"/>
      <c r="X296" s="52"/>
      <c r="Y296" s="54"/>
      <c r="Z296" s="52"/>
    </row>
    <row r="297" spans="1:26" x14ac:dyDescent="0.25">
      <c r="A297" s="63"/>
      <c r="B297" s="52"/>
      <c r="C297" s="52"/>
      <c r="D297" s="52"/>
      <c r="E297" s="51"/>
      <c r="F297" s="54"/>
      <c r="G297" s="55"/>
      <c r="H297" s="55"/>
      <c r="I297" s="55"/>
      <c r="J297" s="55"/>
      <c r="K297" s="55"/>
      <c r="L297" s="55"/>
      <c r="M297" s="55"/>
      <c r="N297" s="51"/>
      <c r="O297" s="55"/>
      <c r="P297" s="55"/>
      <c r="Q297" s="52"/>
      <c r="R297" s="52"/>
      <c r="S297" s="52"/>
      <c r="T297" s="52"/>
      <c r="U297" s="52"/>
      <c r="V297" s="52"/>
      <c r="W297" s="52"/>
      <c r="X297" s="52"/>
      <c r="Y297" s="54"/>
      <c r="Z297" s="52"/>
    </row>
    <row r="298" spans="1:26" x14ac:dyDescent="0.25">
      <c r="A298" s="63"/>
      <c r="B298" s="52"/>
      <c r="C298" s="52"/>
      <c r="D298" s="52"/>
      <c r="E298" s="51"/>
      <c r="F298" s="54"/>
      <c r="G298" s="55"/>
      <c r="H298" s="55"/>
      <c r="I298" s="55"/>
      <c r="J298" s="55"/>
      <c r="K298" s="55"/>
      <c r="L298" s="55"/>
      <c r="M298" s="55"/>
      <c r="N298" s="51"/>
      <c r="O298" s="55"/>
      <c r="P298" s="55"/>
      <c r="Q298" s="52"/>
      <c r="R298" s="52"/>
      <c r="S298" s="52"/>
      <c r="T298" s="52"/>
      <c r="U298" s="52"/>
      <c r="V298" s="52"/>
      <c r="W298" s="52"/>
      <c r="X298" s="52"/>
      <c r="Y298" s="54"/>
      <c r="Z298" s="52"/>
    </row>
    <row r="299" spans="1:26" x14ac:dyDescent="0.25">
      <c r="A299" s="63"/>
      <c r="B299" s="52"/>
      <c r="C299" s="52"/>
      <c r="D299" s="52"/>
      <c r="E299" s="51"/>
      <c r="F299" s="54"/>
      <c r="G299" s="55"/>
      <c r="H299" s="55"/>
      <c r="I299" s="55"/>
      <c r="J299" s="55"/>
      <c r="K299" s="55"/>
      <c r="L299" s="55"/>
      <c r="M299" s="55"/>
      <c r="N299" s="51"/>
      <c r="O299" s="55"/>
      <c r="P299" s="55"/>
      <c r="Q299" s="52"/>
      <c r="R299" s="52"/>
      <c r="S299" s="52"/>
      <c r="T299" s="52"/>
      <c r="U299" s="52"/>
      <c r="V299" s="52"/>
      <c r="W299" s="52"/>
      <c r="X299" s="52"/>
      <c r="Y299" s="54"/>
      <c r="Z299" s="52"/>
    </row>
    <row r="300" spans="1:26" x14ac:dyDescent="0.25">
      <c r="A300" s="63"/>
      <c r="B300" s="52"/>
      <c r="C300" s="52"/>
      <c r="D300" s="52"/>
      <c r="E300" s="51"/>
      <c r="F300" s="54"/>
      <c r="G300" s="55"/>
      <c r="H300" s="55"/>
      <c r="I300" s="55"/>
      <c r="J300" s="55"/>
      <c r="K300" s="55"/>
      <c r="L300" s="55"/>
      <c r="M300" s="55"/>
      <c r="N300" s="51"/>
      <c r="O300" s="55"/>
      <c r="P300" s="55"/>
      <c r="Q300" s="52"/>
      <c r="R300" s="52"/>
      <c r="S300" s="52"/>
      <c r="T300" s="52"/>
      <c r="U300" s="52"/>
      <c r="V300" s="52"/>
      <c r="W300" s="52"/>
      <c r="X300" s="52"/>
      <c r="Y300" s="54"/>
      <c r="Z300" s="52"/>
    </row>
    <row r="301" spans="1:26" x14ac:dyDescent="0.25">
      <c r="A301" s="63"/>
      <c r="B301" s="52"/>
      <c r="C301" s="52"/>
      <c r="D301" s="52"/>
      <c r="E301" s="51"/>
      <c r="F301" s="54"/>
      <c r="G301" s="55"/>
      <c r="H301" s="55"/>
      <c r="I301" s="55"/>
      <c r="J301" s="55"/>
      <c r="K301" s="55"/>
      <c r="L301" s="55"/>
      <c r="M301" s="55"/>
      <c r="N301" s="51"/>
      <c r="O301" s="55"/>
      <c r="P301" s="55"/>
      <c r="Q301" s="52"/>
      <c r="R301" s="52"/>
      <c r="S301" s="52"/>
      <c r="T301" s="52"/>
      <c r="U301" s="52"/>
      <c r="V301" s="52"/>
      <c r="W301" s="52"/>
      <c r="X301" s="52"/>
      <c r="Y301" s="54"/>
      <c r="Z301" s="52"/>
    </row>
    <row r="302" spans="1:26" x14ac:dyDescent="0.25">
      <c r="A302" s="63"/>
      <c r="B302" s="52"/>
      <c r="C302" s="52"/>
      <c r="D302" s="52"/>
      <c r="E302" s="51"/>
      <c r="F302" s="54"/>
      <c r="G302" s="55"/>
      <c r="H302" s="55"/>
      <c r="I302" s="55"/>
      <c r="J302" s="55"/>
      <c r="K302" s="55"/>
      <c r="L302" s="55"/>
      <c r="M302" s="55"/>
      <c r="N302" s="51"/>
      <c r="O302" s="55"/>
      <c r="P302" s="55"/>
      <c r="Q302" s="52"/>
      <c r="R302" s="52"/>
      <c r="S302" s="52"/>
      <c r="T302" s="52"/>
      <c r="U302" s="52"/>
      <c r="V302" s="52"/>
      <c r="W302" s="52"/>
      <c r="X302" s="52"/>
      <c r="Y302" s="54"/>
      <c r="Z302" s="52"/>
    </row>
    <row r="303" spans="1:26" x14ac:dyDescent="0.25">
      <c r="A303" s="63"/>
      <c r="B303" s="52"/>
      <c r="C303" s="52"/>
      <c r="D303" s="52"/>
      <c r="E303" s="51"/>
      <c r="F303" s="54"/>
      <c r="G303" s="55"/>
      <c r="H303" s="55"/>
      <c r="I303" s="55"/>
      <c r="J303" s="55"/>
      <c r="K303" s="55"/>
      <c r="L303" s="55"/>
      <c r="M303" s="55"/>
      <c r="N303" s="51"/>
      <c r="O303" s="55"/>
      <c r="P303" s="55"/>
      <c r="Q303" s="52"/>
      <c r="R303" s="52"/>
      <c r="S303" s="52"/>
      <c r="T303" s="52"/>
      <c r="U303" s="52"/>
      <c r="V303" s="52"/>
      <c r="W303" s="52"/>
      <c r="X303" s="52"/>
      <c r="Y303" s="54"/>
      <c r="Z303" s="52"/>
    </row>
    <row r="304" spans="1:26" x14ac:dyDescent="0.25">
      <c r="A304" s="63"/>
      <c r="B304" s="52"/>
      <c r="C304" s="52"/>
      <c r="D304" s="52"/>
      <c r="E304" s="51"/>
      <c r="F304" s="54"/>
      <c r="G304" s="55"/>
      <c r="H304" s="55"/>
      <c r="I304" s="55"/>
      <c r="J304" s="55"/>
      <c r="K304" s="55"/>
      <c r="L304" s="55"/>
      <c r="M304" s="55"/>
      <c r="N304" s="51"/>
      <c r="O304" s="55"/>
      <c r="P304" s="55"/>
      <c r="Q304" s="52"/>
      <c r="R304" s="52"/>
      <c r="S304" s="52"/>
      <c r="T304" s="52"/>
      <c r="U304" s="52"/>
      <c r="V304" s="52"/>
      <c r="W304" s="52"/>
      <c r="X304" s="52"/>
      <c r="Y304" s="54"/>
      <c r="Z304" s="52"/>
    </row>
    <row r="305" spans="1:26" x14ac:dyDescent="0.25">
      <c r="A305" s="63"/>
      <c r="B305" s="52"/>
      <c r="C305" s="52"/>
      <c r="D305" s="52"/>
      <c r="E305" s="51"/>
      <c r="F305" s="54"/>
      <c r="G305" s="55"/>
      <c r="H305" s="55"/>
      <c r="I305" s="55"/>
      <c r="J305" s="55"/>
      <c r="K305" s="55"/>
      <c r="L305" s="55"/>
      <c r="M305" s="55"/>
      <c r="N305" s="51"/>
      <c r="O305" s="55"/>
      <c r="P305" s="55"/>
      <c r="Q305" s="52"/>
      <c r="R305" s="52"/>
      <c r="S305" s="52"/>
      <c r="T305" s="52"/>
      <c r="U305" s="52"/>
      <c r="V305" s="52"/>
      <c r="W305" s="52"/>
      <c r="X305" s="52"/>
      <c r="Y305" s="54"/>
      <c r="Z305" s="52"/>
    </row>
    <row r="306" spans="1:26" x14ac:dyDescent="0.25">
      <c r="A306" s="63"/>
      <c r="B306" s="52"/>
      <c r="C306" s="52"/>
      <c r="D306" s="52"/>
      <c r="E306" s="51"/>
      <c r="F306" s="54"/>
      <c r="G306" s="55"/>
      <c r="H306" s="55"/>
      <c r="I306" s="55"/>
      <c r="J306" s="55"/>
      <c r="K306" s="55"/>
      <c r="L306" s="55"/>
      <c r="M306" s="55"/>
      <c r="N306" s="51"/>
      <c r="O306" s="55"/>
      <c r="P306" s="55"/>
      <c r="Q306" s="52"/>
      <c r="R306" s="52"/>
      <c r="S306" s="52"/>
      <c r="T306" s="52"/>
      <c r="U306" s="52"/>
      <c r="V306" s="52"/>
      <c r="W306" s="52"/>
      <c r="X306" s="52"/>
      <c r="Y306" s="54"/>
      <c r="Z306" s="52"/>
    </row>
    <row r="307" spans="1:26" x14ac:dyDescent="0.25">
      <c r="A307" s="63"/>
      <c r="B307" s="52"/>
      <c r="C307" s="52"/>
      <c r="D307" s="52"/>
      <c r="E307" s="51"/>
      <c r="F307" s="54"/>
      <c r="G307" s="55"/>
      <c r="H307" s="55"/>
      <c r="I307" s="55"/>
      <c r="J307" s="55"/>
      <c r="K307" s="55"/>
      <c r="L307" s="55"/>
      <c r="M307" s="55"/>
      <c r="N307" s="51"/>
      <c r="O307" s="55"/>
      <c r="P307" s="55"/>
      <c r="Q307" s="52"/>
      <c r="R307" s="52"/>
      <c r="S307" s="52"/>
      <c r="T307" s="52"/>
      <c r="U307" s="52"/>
      <c r="V307" s="52"/>
      <c r="W307" s="52"/>
      <c r="X307" s="52"/>
      <c r="Y307" s="54"/>
      <c r="Z307" s="52"/>
    </row>
    <row r="308" spans="1:26" x14ac:dyDescent="0.25">
      <c r="A308" s="63"/>
      <c r="B308" s="52"/>
      <c r="C308" s="52"/>
      <c r="D308" s="52"/>
      <c r="E308" s="51"/>
      <c r="F308" s="54"/>
      <c r="G308" s="55"/>
      <c r="H308" s="55"/>
      <c r="I308" s="55"/>
      <c r="J308" s="55"/>
      <c r="K308" s="55"/>
      <c r="L308" s="55"/>
      <c r="M308" s="55"/>
      <c r="N308" s="51"/>
      <c r="O308" s="55"/>
      <c r="P308" s="55"/>
      <c r="Q308" s="52"/>
      <c r="R308" s="52"/>
      <c r="S308" s="52"/>
      <c r="T308" s="52"/>
      <c r="U308" s="52"/>
      <c r="V308" s="52"/>
      <c r="W308" s="52"/>
      <c r="X308" s="52"/>
      <c r="Y308" s="54"/>
      <c r="Z308" s="52"/>
    </row>
    <row r="309" spans="1:26" x14ac:dyDescent="0.25">
      <c r="A309" s="63"/>
      <c r="B309" s="52"/>
      <c r="C309" s="52"/>
      <c r="D309" s="52"/>
      <c r="E309" s="51"/>
      <c r="F309" s="54"/>
      <c r="G309" s="55"/>
      <c r="H309" s="55"/>
      <c r="I309" s="55"/>
      <c r="J309" s="55"/>
      <c r="K309" s="55"/>
      <c r="L309" s="55"/>
      <c r="M309" s="55"/>
      <c r="N309" s="51"/>
      <c r="O309" s="55"/>
      <c r="P309" s="55"/>
      <c r="Q309" s="52"/>
      <c r="R309" s="52"/>
      <c r="S309" s="52"/>
      <c r="T309" s="52"/>
      <c r="U309" s="52"/>
      <c r="V309" s="52"/>
      <c r="W309" s="52"/>
      <c r="X309" s="52"/>
      <c r="Y309" s="54"/>
      <c r="Z309" s="52"/>
    </row>
    <row r="310" spans="1:26" x14ac:dyDescent="0.25">
      <c r="A310" s="63"/>
      <c r="B310" s="52"/>
      <c r="C310" s="52"/>
      <c r="D310" s="52"/>
      <c r="E310" s="51"/>
      <c r="F310" s="54"/>
      <c r="G310" s="55"/>
      <c r="H310" s="55"/>
      <c r="I310" s="55"/>
      <c r="J310" s="55"/>
      <c r="K310" s="55"/>
      <c r="L310" s="55"/>
      <c r="M310" s="55"/>
      <c r="N310" s="51"/>
      <c r="O310" s="55"/>
      <c r="P310" s="55"/>
      <c r="Q310" s="52"/>
      <c r="R310" s="52"/>
      <c r="S310" s="52"/>
      <c r="T310" s="52"/>
      <c r="U310" s="52"/>
      <c r="V310" s="52"/>
      <c r="W310" s="52"/>
      <c r="X310" s="52"/>
      <c r="Y310" s="54"/>
      <c r="Z310" s="52"/>
    </row>
    <row r="311" spans="1:26" x14ac:dyDescent="0.25">
      <c r="A311" s="63"/>
      <c r="B311" s="52"/>
      <c r="C311" s="52"/>
      <c r="D311" s="52"/>
      <c r="E311" s="51"/>
      <c r="F311" s="54"/>
      <c r="G311" s="55"/>
      <c r="H311" s="55"/>
      <c r="I311" s="55"/>
      <c r="J311" s="55"/>
      <c r="K311" s="55"/>
      <c r="L311" s="55"/>
      <c r="M311" s="55"/>
      <c r="N311" s="51"/>
      <c r="O311" s="55"/>
      <c r="P311" s="55"/>
      <c r="Q311" s="52"/>
      <c r="R311" s="52"/>
      <c r="S311" s="52"/>
      <c r="T311" s="52"/>
      <c r="U311" s="52"/>
      <c r="V311" s="52"/>
      <c r="W311" s="52"/>
      <c r="X311" s="52"/>
      <c r="Y311" s="54"/>
      <c r="Z311" s="52"/>
    </row>
    <row r="312" spans="1:26" x14ac:dyDescent="0.25">
      <c r="A312" s="63"/>
      <c r="B312" s="52"/>
      <c r="C312" s="52"/>
      <c r="D312" s="52"/>
      <c r="E312" s="51"/>
      <c r="F312" s="54"/>
      <c r="G312" s="55"/>
      <c r="H312" s="55"/>
      <c r="I312" s="55"/>
      <c r="J312" s="55"/>
      <c r="K312" s="55"/>
      <c r="L312" s="55"/>
      <c r="M312" s="55"/>
      <c r="N312" s="51"/>
      <c r="O312" s="55"/>
      <c r="P312" s="55"/>
      <c r="Q312" s="52"/>
      <c r="R312" s="52"/>
      <c r="S312" s="52"/>
      <c r="T312" s="52"/>
      <c r="U312" s="52"/>
      <c r="V312" s="52"/>
      <c r="W312" s="52"/>
      <c r="X312" s="52"/>
      <c r="Y312" s="54"/>
      <c r="Z312" s="52"/>
    </row>
    <row r="313" spans="1:26" x14ac:dyDescent="0.2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1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2"/>
    </row>
    <row r="314" spans="1:26" x14ac:dyDescent="0.25"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1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2"/>
    </row>
    <row r="315" spans="1:26" x14ac:dyDescent="0.2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1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2"/>
    </row>
    <row r="316" spans="1:26" x14ac:dyDescent="0.25">
      <c r="A316" s="63"/>
      <c r="B316" s="52"/>
      <c r="C316" s="52"/>
      <c r="D316" s="52"/>
      <c r="E316" s="51"/>
      <c r="F316" s="54"/>
      <c r="G316" s="55"/>
      <c r="H316" s="55"/>
      <c r="I316" s="55"/>
      <c r="J316" s="55"/>
      <c r="K316" s="55"/>
      <c r="L316" s="55"/>
      <c r="M316" s="55"/>
      <c r="N316" s="51"/>
      <c r="O316" s="55"/>
      <c r="P316" s="55"/>
      <c r="Q316" s="52"/>
      <c r="R316" s="52"/>
      <c r="S316" s="52"/>
      <c r="T316" s="52"/>
      <c r="U316" s="52"/>
      <c r="V316" s="52"/>
      <c r="W316" s="52"/>
      <c r="X316" s="52"/>
      <c r="Y316" s="54"/>
      <c r="Z316" s="52"/>
    </row>
    <row r="317" spans="1:26" x14ac:dyDescent="0.25">
      <c r="A317" s="63"/>
      <c r="B317" s="52"/>
      <c r="C317" s="52"/>
      <c r="D317" s="52"/>
      <c r="E317" s="51"/>
      <c r="F317" s="54"/>
      <c r="G317" s="55"/>
      <c r="H317" s="55"/>
      <c r="I317" s="55"/>
      <c r="J317" s="55"/>
      <c r="K317" s="55"/>
      <c r="L317" s="55"/>
      <c r="M317" s="55"/>
      <c r="N317" s="51"/>
      <c r="O317" s="55"/>
      <c r="P317" s="55"/>
      <c r="Q317" s="52"/>
      <c r="R317" s="52"/>
      <c r="S317" s="52"/>
      <c r="T317" s="52"/>
      <c r="U317" s="52"/>
      <c r="V317" s="52"/>
      <c r="W317" s="52"/>
      <c r="X317" s="52"/>
      <c r="Y317" s="54"/>
      <c r="Z317" s="52"/>
    </row>
    <row r="318" spans="1:26" x14ac:dyDescent="0.25">
      <c r="A318" s="63"/>
      <c r="B318" s="52"/>
      <c r="C318" s="52"/>
      <c r="D318" s="52"/>
      <c r="E318" s="51"/>
      <c r="F318" s="54"/>
      <c r="G318" s="55"/>
      <c r="H318" s="55"/>
      <c r="I318" s="55"/>
      <c r="J318" s="55"/>
      <c r="K318" s="55"/>
      <c r="L318" s="55"/>
      <c r="M318" s="55"/>
      <c r="N318" s="51"/>
      <c r="O318" s="55"/>
      <c r="P318" s="55"/>
      <c r="Q318" s="52"/>
      <c r="R318" s="52"/>
      <c r="S318" s="52"/>
      <c r="T318" s="52"/>
      <c r="U318" s="52"/>
      <c r="V318" s="52"/>
      <c r="W318" s="52"/>
      <c r="X318" s="52"/>
      <c r="Y318" s="54"/>
      <c r="Z318" s="52"/>
    </row>
    <row r="319" spans="1:26" x14ac:dyDescent="0.25">
      <c r="A319" s="63"/>
      <c r="B319" s="52"/>
      <c r="C319" s="52"/>
      <c r="D319" s="52"/>
      <c r="E319" s="51"/>
      <c r="F319" s="54"/>
      <c r="G319" s="55"/>
      <c r="H319" s="55"/>
      <c r="I319" s="55"/>
      <c r="J319" s="55"/>
      <c r="K319" s="55"/>
      <c r="L319" s="55"/>
      <c r="M319" s="55"/>
      <c r="N319" s="51"/>
      <c r="O319" s="55"/>
      <c r="P319" s="55"/>
      <c r="Q319" s="52"/>
      <c r="R319" s="52"/>
      <c r="S319" s="52"/>
      <c r="T319" s="52"/>
      <c r="U319" s="52"/>
      <c r="V319" s="52"/>
      <c r="W319" s="52"/>
      <c r="X319" s="52"/>
      <c r="Y319" s="54"/>
      <c r="Z319" s="52"/>
    </row>
    <row r="320" spans="1:26" x14ac:dyDescent="0.25">
      <c r="A320" s="63"/>
      <c r="B320" s="52"/>
      <c r="C320" s="52"/>
      <c r="D320" s="52"/>
      <c r="E320" s="51"/>
      <c r="F320" s="54"/>
      <c r="G320" s="55"/>
      <c r="H320" s="55"/>
      <c r="I320" s="55"/>
      <c r="J320" s="55"/>
      <c r="K320" s="55"/>
      <c r="L320" s="55"/>
      <c r="M320" s="55"/>
      <c r="N320" s="51"/>
      <c r="O320" s="55"/>
      <c r="P320" s="55"/>
      <c r="Q320" s="52"/>
      <c r="R320" s="52"/>
      <c r="S320" s="52"/>
      <c r="T320" s="52"/>
      <c r="U320" s="52"/>
      <c r="V320" s="52"/>
      <c r="W320" s="52"/>
      <c r="X320" s="52"/>
      <c r="Y320" s="54"/>
      <c r="Z320" s="52"/>
    </row>
    <row r="321" spans="1:26" x14ac:dyDescent="0.25">
      <c r="A321" s="63"/>
      <c r="B321" s="52"/>
      <c r="C321" s="52"/>
      <c r="D321" s="52"/>
      <c r="E321" s="51"/>
      <c r="F321" s="54"/>
      <c r="G321" s="55"/>
      <c r="H321" s="55"/>
      <c r="I321" s="55"/>
      <c r="J321" s="55"/>
      <c r="K321" s="55"/>
      <c r="L321" s="55"/>
      <c r="M321" s="55"/>
      <c r="N321" s="51"/>
      <c r="O321" s="55"/>
      <c r="P321" s="55"/>
      <c r="Q321" s="52"/>
      <c r="R321" s="52"/>
      <c r="S321" s="52"/>
      <c r="T321" s="52"/>
      <c r="U321" s="52"/>
      <c r="V321" s="52"/>
      <c r="W321" s="52"/>
      <c r="X321" s="52"/>
      <c r="Y321" s="54"/>
      <c r="Z321" s="52"/>
    </row>
    <row r="322" spans="1:26" x14ac:dyDescent="0.25">
      <c r="A322" s="63"/>
      <c r="B322" s="52"/>
      <c r="C322" s="52"/>
      <c r="D322" s="52"/>
      <c r="E322" s="51"/>
      <c r="F322" s="54"/>
      <c r="G322" s="55"/>
      <c r="H322" s="55"/>
      <c r="I322" s="55"/>
      <c r="J322" s="55"/>
      <c r="K322" s="55"/>
      <c r="L322" s="55"/>
      <c r="M322" s="55"/>
      <c r="N322" s="51"/>
      <c r="O322" s="55"/>
      <c r="P322" s="55"/>
      <c r="Q322" s="52"/>
      <c r="R322" s="52"/>
      <c r="S322" s="52"/>
      <c r="T322" s="52"/>
      <c r="U322" s="52"/>
      <c r="V322" s="52"/>
      <c r="W322" s="52"/>
      <c r="X322" s="52"/>
      <c r="Y322" s="54"/>
      <c r="Z322" s="52"/>
    </row>
    <row r="323" spans="1:26" x14ac:dyDescent="0.25">
      <c r="A323" s="63"/>
      <c r="B323" s="52"/>
      <c r="C323" s="52"/>
      <c r="D323" s="52"/>
      <c r="E323" s="51"/>
      <c r="F323" s="54"/>
      <c r="G323" s="55"/>
      <c r="H323" s="55"/>
      <c r="I323" s="55"/>
      <c r="J323" s="55"/>
      <c r="K323" s="55"/>
      <c r="L323" s="55"/>
      <c r="M323" s="55"/>
      <c r="N323" s="51"/>
      <c r="O323" s="55"/>
      <c r="P323" s="55"/>
      <c r="Q323" s="52"/>
      <c r="R323" s="52"/>
      <c r="S323" s="52"/>
      <c r="T323" s="52"/>
      <c r="U323" s="52"/>
      <c r="V323" s="52"/>
      <c r="W323" s="52"/>
      <c r="X323" s="52"/>
      <c r="Y323" s="54"/>
      <c r="Z323" s="52"/>
    </row>
    <row r="324" spans="1:26" x14ac:dyDescent="0.25">
      <c r="A324" s="63"/>
      <c r="B324" s="52"/>
      <c r="C324" s="52"/>
      <c r="D324" s="52"/>
      <c r="E324" s="51"/>
      <c r="F324" s="54"/>
      <c r="G324" s="55"/>
      <c r="H324" s="55"/>
      <c r="I324" s="55"/>
      <c r="J324" s="55"/>
      <c r="K324" s="55"/>
      <c r="L324" s="55"/>
      <c r="M324" s="55"/>
      <c r="N324" s="51"/>
      <c r="O324" s="55"/>
      <c r="P324" s="55"/>
      <c r="Q324" s="52"/>
      <c r="R324" s="52"/>
      <c r="S324" s="52"/>
      <c r="T324" s="52"/>
      <c r="U324" s="52"/>
      <c r="V324" s="52"/>
      <c r="W324" s="52"/>
      <c r="X324" s="52"/>
      <c r="Y324" s="54"/>
      <c r="Z324" s="52"/>
    </row>
    <row r="325" spans="1:26" x14ac:dyDescent="0.25">
      <c r="A325" s="63"/>
      <c r="B325" s="52"/>
      <c r="C325" s="52"/>
      <c r="D325" s="52"/>
      <c r="E325" s="51"/>
      <c r="F325" s="54"/>
      <c r="G325" s="55"/>
      <c r="H325" s="55"/>
      <c r="I325" s="55"/>
      <c r="J325" s="55"/>
      <c r="K325" s="55"/>
      <c r="L325" s="55"/>
      <c r="M325" s="55"/>
      <c r="N325" s="51"/>
      <c r="O325" s="55"/>
      <c r="P325" s="55"/>
      <c r="Q325" s="52"/>
      <c r="R325" s="52"/>
      <c r="S325" s="52"/>
      <c r="T325" s="52"/>
      <c r="U325" s="52"/>
      <c r="V325" s="52"/>
      <c r="W325" s="52"/>
      <c r="X325" s="52"/>
      <c r="Y325" s="54"/>
      <c r="Z325" s="52"/>
    </row>
    <row r="326" spans="1:26" x14ac:dyDescent="0.25">
      <c r="A326" s="63"/>
      <c r="B326" s="52"/>
      <c r="C326" s="52"/>
      <c r="D326" s="52"/>
      <c r="E326" s="51"/>
      <c r="F326" s="54"/>
      <c r="G326" s="55"/>
      <c r="H326" s="55"/>
      <c r="I326" s="55"/>
      <c r="J326" s="55"/>
      <c r="K326" s="55"/>
      <c r="L326" s="55"/>
      <c r="M326" s="55"/>
      <c r="N326" s="51"/>
      <c r="O326" s="55"/>
      <c r="P326" s="55"/>
      <c r="Q326" s="52"/>
      <c r="R326" s="52"/>
      <c r="S326" s="52"/>
      <c r="T326" s="52"/>
      <c r="U326" s="52"/>
      <c r="V326" s="52"/>
      <c r="W326" s="52"/>
      <c r="X326" s="52"/>
      <c r="Y326" s="54"/>
      <c r="Z326" s="52"/>
    </row>
    <row r="327" spans="1:26" x14ac:dyDescent="0.25">
      <c r="A327" s="63"/>
      <c r="B327" s="52"/>
      <c r="C327" s="52"/>
      <c r="D327" s="52"/>
      <c r="E327" s="51"/>
      <c r="F327" s="54"/>
      <c r="G327" s="55"/>
      <c r="H327" s="55"/>
      <c r="I327" s="55"/>
      <c r="J327" s="55"/>
      <c r="K327" s="55"/>
      <c r="L327" s="55"/>
      <c r="M327" s="55"/>
      <c r="N327" s="51"/>
      <c r="O327" s="55"/>
      <c r="P327" s="55"/>
      <c r="Q327" s="52"/>
      <c r="R327" s="52"/>
      <c r="S327" s="52"/>
      <c r="T327" s="52"/>
      <c r="U327" s="52"/>
      <c r="V327" s="52"/>
      <c r="W327" s="52"/>
      <c r="X327" s="52"/>
      <c r="Y327" s="54"/>
      <c r="Z327" s="52"/>
    </row>
    <row r="328" spans="1:26" x14ac:dyDescent="0.25">
      <c r="A328" s="63"/>
      <c r="B328" s="52"/>
      <c r="C328" s="52"/>
      <c r="D328" s="52"/>
      <c r="E328" s="51"/>
      <c r="F328" s="54"/>
      <c r="G328" s="55"/>
      <c r="H328" s="55"/>
      <c r="I328" s="55"/>
      <c r="J328" s="55"/>
      <c r="K328" s="55"/>
      <c r="L328" s="55"/>
      <c r="M328" s="55"/>
      <c r="N328" s="51"/>
      <c r="O328" s="55"/>
      <c r="P328" s="55"/>
      <c r="Q328" s="52"/>
      <c r="R328" s="52"/>
      <c r="S328" s="52"/>
      <c r="T328" s="52"/>
      <c r="U328" s="52"/>
      <c r="V328" s="52"/>
      <c r="W328" s="52"/>
      <c r="X328" s="52"/>
      <c r="Y328" s="54"/>
      <c r="Z328" s="52"/>
    </row>
    <row r="329" spans="1:26" x14ac:dyDescent="0.25">
      <c r="A329" s="63"/>
      <c r="B329" s="52"/>
      <c r="C329" s="52"/>
      <c r="D329" s="52"/>
      <c r="E329" s="51"/>
      <c r="F329" s="54"/>
      <c r="G329" s="55"/>
      <c r="H329" s="55"/>
      <c r="I329" s="55"/>
      <c r="J329" s="55"/>
      <c r="K329" s="55"/>
      <c r="L329" s="55"/>
      <c r="M329" s="55"/>
      <c r="N329" s="51"/>
      <c r="O329" s="55"/>
      <c r="P329" s="55"/>
      <c r="Q329" s="52"/>
      <c r="R329" s="52"/>
      <c r="S329" s="52"/>
      <c r="T329" s="52"/>
      <c r="U329" s="52"/>
      <c r="V329" s="52"/>
      <c r="W329" s="52"/>
      <c r="X329" s="52"/>
      <c r="Y329" s="54"/>
      <c r="Z329" s="52"/>
    </row>
    <row r="330" spans="1:26" x14ac:dyDescent="0.25">
      <c r="A330" s="63"/>
      <c r="B330" s="52"/>
      <c r="C330" s="52"/>
      <c r="D330" s="52"/>
      <c r="E330" s="51"/>
      <c r="F330" s="54"/>
      <c r="G330" s="55"/>
      <c r="H330" s="55"/>
      <c r="I330" s="55"/>
      <c r="J330" s="55"/>
      <c r="K330" s="55"/>
      <c r="L330" s="55"/>
      <c r="M330" s="55"/>
      <c r="N330" s="51"/>
      <c r="O330" s="55"/>
      <c r="P330" s="55"/>
      <c r="Q330" s="52"/>
      <c r="R330" s="52"/>
      <c r="S330" s="52"/>
      <c r="T330" s="52"/>
      <c r="U330" s="52"/>
      <c r="V330" s="52"/>
      <c r="W330" s="52"/>
      <c r="X330" s="52"/>
      <c r="Y330" s="54"/>
      <c r="Z330" s="52"/>
    </row>
    <row r="331" spans="1:26" x14ac:dyDescent="0.25">
      <c r="A331" s="63"/>
      <c r="B331" s="52"/>
      <c r="C331" s="52"/>
      <c r="D331" s="52"/>
      <c r="E331" s="51"/>
      <c r="F331" s="54"/>
      <c r="G331" s="55"/>
      <c r="H331" s="55"/>
      <c r="I331" s="55"/>
      <c r="J331" s="55"/>
      <c r="K331" s="55"/>
      <c r="L331" s="55"/>
      <c r="M331" s="55"/>
      <c r="N331" s="51"/>
      <c r="O331" s="55"/>
      <c r="P331" s="55"/>
      <c r="Q331" s="52"/>
      <c r="R331" s="52"/>
      <c r="S331" s="52"/>
      <c r="T331" s="52"/>
      <c r="U331" s="52"/>
      <c r="V331" s="52"/>
      <c r="W331" s="52"/>
      <c r="X331" s="52"/>
      <c r="Y331" s="54"/>
      <c r="Z331" s="52"/>
    </row>
    <row r="332" spans="1:26" x14ac:dyDescent="0.25">
      <c r="A332" s="63"/>
      <c r="B332" s="52"/>
      <c r="C332" s="52"/>
      <c r="D332" s="52"/>
      <c r="E332" s="51"/>
      <c r="F332" s="54"/>
      <c r="G332" s="55"/>
      <c r="H332" s="55"/>
      <c r="I332" s="55"/>
      <c r="J332" s="55"/>
      <c r="K332" s="55"/>
      <c r="L332" s="55"/>
      <c r="M332" s="55"/>
      <c r="N332" s="51"/>
      <c r="O332" s="55"/>
      <c r="P332" s="55"/>
      <c r="Q332" s="52"/>
      <c r="R332" s="52"/>
      <c r="S332" s="52"/>
      <c r="T332" s="52"/>
      <c r="U332" s="52"/>
      <c r="V332" s="52"/>
      <c r="W332" s="52"/>
      <c r="X332" s="52"/>
      <c r="Y332" s="54"/>
      <c r="Z332" s="52"/>
    </row>
    <row r="333" spans="1:26" x14ac:dyDescent="0.25">
      <c r="A333" s="63"/>
      <c r="B333" s="52"/>
      <c r="C333" s="52"/>
      <c r="D333" s="52"/>
      <c r="E333" s="51"/>
      <c r="F333" s="54"/>
      <c r="G333" s="55"/>
      <c r="H333" s="55"/>
      <c r="I333" s="55"/>
      <c r="J333" s="55"/>
      <c r="K333" s="55"/>
      <c r="L333" s="55"/>
      <c r="M333" s="55"/>
      <c r="N333" s="51"/>
      <c r="O333" s="55"/>
      <c r="P333" s="55"/>
      <c r="Q333" s="52"/>
      <c r="R333" s="52"/>
      <c r="S333" s="52"/>
      <c r="T333" s="52"/>
      <c r="U333" s="52"/>
      <c r="V333" s="52"/>
      <c r="W333" s="52"/>
      <c r="X333" s="52"/>
      <c r="Y333" s="54"/>
      <c r="Z333" s="52"/>
    </row>
    <row r="334" spans="1:26" x14ac:dyDescent="0.25">
      <c r="A334" s="63"/>
      <c r="B334" s="52"/>
      <c r="C334" s="52"/>
      <c r="D334" s="52"/>
      <c r="E334" s="51"/>
      <c r="F334" s="54"/>
      <c r="G334" s="55"/>
      <c r="H334" s="55"/>
      <c r="I334" s="55"/>
      <c r="J334" s="55"/>
      <c r="K334" s="55"/>
      <c r="L334" s="55"/>
      <c r="M334" s="55"/>
      <c r="N334" s="51"/>
      <c r="O334" s="55"/>
      <c r="P334" s="55"/>
      <c r="Q334" s="52"/>
      <c r="R334" s="52"/>
      <c r="S334" s="52"/>
      <c r="T334" s="52"/>
      <c r="U334" s="52"/>
      <c r="V334" s="52"/>
      <c r="W334" s="52"/>
      <c r="X334" s="52"/>
      <c r="Y334" s="54"/>
      <c r="Z334" s="52"/>
    </row>
    <row r="335" spans="1:26" x14ac:dyDescent="0.25">
      <c r="A335" s="63"/>
      <c r="B335" s="52"/>
      <c r="C335" s="52"/>
      <c r="D335" s="52"/>
      <c r="E335" s="51"/>
      <c r="F335" s="54"/>
      <c r="G335" s="55"/>
      <c r="H335" s="55"/>
      <c r="I335" s="55"/>
      <c r="J335" s="55"/>
      <c r="K335" s="55"/>
      <c r="L335" s="55"/>
      <c r="M335" s="55"/>
      <c r="N335" s="51"/>
      <c r="O335" s="55"/>
      <c r="P335" s="55"/>
      <c r="Q335" s="52"/>
      <c r="R335" s="52"/>
      <c r="S335" s="52"/>
      <c r="T335" s="52"/>
      <c r="U335" s="52"/>
      <c r="V335" s="52"/>
      <c r="W335" s="52"/>
      <c r="X335" s="52"/>
      <c r="Y335" s="54"/>
      <c r="Z335" s="52"/>
    </row>
    <row r="336" spans="1:26" x14ac:dyDescent="0.25">
      <c r="A336" s="63"/>
      <c r="B336" s="52"/>
      <c r="C336" s="52"/>
      <c r="D336" s="52"/>
      <c r="E336" s="51"/>
      <c r="F336" s="54"/>
      <c r="G336" s="55"/>
      <c r="H336" s="55"/>
      <c r="I336" s="55"/>
      <c r="J336" s="55"/>
      <c r="K336" s="55"/>
      <c r="L336" s="55"/>
      <c r="M336" s="55"/>
      <c r="N336" s="51"/>
      <c r="O336" s="55"/>
      <c r="P336" s="55"/>
      <c r="Q336" s="52"/>
      <c r="R336" s="52"/>
      <c r="S336" s="52"/>
      <c r="T336" s="52"/>
      <c r="U336" s="52"/>
      <c r="V336" s="52"/>
      <c r="W336" s="52"/>
      <c r="X336" s="52"/>
      <c r="Y336" s="54"/>
      <c r="Z336" s="52"/>
    </row>
    <row r="337" spans="1:26" x14ac:dyDescent="0.25">
      <c r="A337" s="63"/>
      <c r="B337" s="52"/>
      <c r="C337" s="52"/>
      <c r="D337" s="52"/>
      <c r="E337" s="51"/>
      <c r="F337" s="54"/>
      <c r="G337" s="55"/>
      <c r="H337" s="55"/>
      <c r="I337" s="55"/>
      <c r="J337" s="55"/>
      <c r="K337" s="55"/>
      <c r="L337" s="55"/>
      <c r="M337" s="55"/>
      <c r="N337" s="51"/>
      <c r="O337" s="55"/>
      <c r="P337" s="55"/>
      <c r="Q337" s="52"/>
      <c r="R337" s="52"/>
      <c r="S337" s="52"/>
      <c r="T337" s="52"/>
      <c r="U337" s="52"/>
      <c r="V337" s="52"/>
      <c r="W337" s="52"/>
      <c r="X337" s="52"/>
      <c r="Y337" s="54"/>
      <c r="Z337" s="52"/>
    </row>
    <row r="338" spans="1:26" x14ac:dyDescent="0.25">
      <c r="A338" s="63"/>
      <c r="B338" s="52"/>
      <c r="C338" s="52"/>
      <c r="D338" s="52"/>
      <c r="E338" s="51"/>
      <c r="F338" s="54"/>
      <c r="G338" s="55"/>
      <c r="H338" s="55"/>
      <c r="I338" s="55"/>
      <c r="J338" s="55"/>
      <c r="K338" s="55"/>
      <c r="L338" s="55"/>
      <c r="M338" s="55"/>
      <c r="N338" s="51"/>
      <c r="O338" s="55"/>
      <c r="P338" s="55"/>
      <c r="Q338" s="52"/>
      <c r="R338" s="52"/>
      <c r="S338" s="52"/>
      <c r="T338" s="52"/>
      <c r="U338" s="52"/>
      <c r="V338" s="52"/>
      <c r="W338" s="52"/>
      <c r="X338" s="52"/>
      <c r="Y338" s="54"/>
      <c r="Z338" s="52"/>
    </row>
    <row r="339" spans="1:26" x14ac:dyDescent="0.25">
      <c r="A339" s="63"/>
      <c r="B339" s="52"/>
      <c r="C339" s="52"/>
      <c r="D339" s="52"/>
      <c r="E339" s="51"/>
      <c r="F339" s="54"/>
      <c r="G339" s="55"/>
      <c r="H339" s="55"/>
      <c r="I339" s="55"/>
      <c r="J339" s="55"/>
      <c r="K339" s="55"/>
      <c r="L339" s="55"/>
      <c r="M339" s="55"/>
      <c r="N339" s="51"/>
      <c r="O339" s="55"/>
      <c r="P339" s="55"/>
      <c r="Q339" s="52"/>
      <c r="R339" s="52"/>
      <c r="S339" s="52"/>
      <c r="T339" s="52"/>
      <c r="U339" s="52"/>
      <c r="V339" s="52"/>
      <c r="W339" s="52"/>
      <c r="X339" s="52"/>
      <c r="Y339" s="54"/>
      <c r="Z339" s="52"/>
    </row>
    <row r="340" spans="1:26" x14ac:dyDescent="0.25">
      <c r="A340" s="63"/>
      <c r="B340" s="52"/>
      <c r="C340" s="52"/>
      <c r="D340" s="52"/>
      <c r="E340" s="51"/>
      <c r="F340" s="54"/>
      <c r="G340" s="55"/>
      <c r="H340" s="55"/>
      <c r="I340" s="55"/>
      <c r="J340" s="55"/>
      <c r="K340" s="55"/>
      <c r="L340" s="55"/>
      <c r="M340" s="55"/>
      <c r="N340" s="51"/>
      <c r="O340" s="55"/>
      <c r="P340" s="55"/>
      <c r="Q340" s="52"/>
      <c r="R340" s="52"/>
      <c r="S340" s="52"/>
      <c r="T340" s="52"/>
      <c r="U340" s="52"/>
      <c r="V340" s="52"/>
      <c r="W340" s="52"/>
      <c r="X340" s="52"/>
      <c r="Y340" s="54"/>
      <c r="Z340" s="52"/>
    </row>
    <row r="341" spans="1:26" x14ac:dyDescent="0.25">
      <c r="A341" s="63"/>
      <c r="B341" s="52"/>
      <c r="C341" s="52"/>
      <c r="D341" s="52"/>
      <c r="E341" s="51"/>
      <c r="F341" s="54"/>
      <c r="G341" s="55"/>
      <c r="H341" s="55"/>
      <c r="I341" s="55"/>
      <c r="J341" s="55"/>
      <c r="K341" s="55"/>
      <c r="L341" s="55"/>
      <c r="M341" s="55"/>
      <c r="N341" s="51"/>
      <c r="O341" s="55"/>
      <c r="P341" s="55"/>
      <c r="Q341" s="52"/>
      <c r="R341" s="52"/>
      <c r="S341" s="52"/>
      <c r="T341" s="52"/>
      <c r="U341" s="52"/>
      <c r="V341" s="52"/>
      <c r="W341" s="52"/>
      <c r="X341" s="52"/>
      <c r="Y341" s="54"/>
      <c r="Z341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7"/>
  <sheetViews>
    <sheetView tabSelected="1" workbookViewId="0">
      <selection activeCell="S17" sqref="S17"/>
    </sheetView>
  </sheetViews>
  <sheetFormatPr defaultRowHeight="15.75" x14ac:dyDescent="0.25"/>
  <cols>
    <col min="1" max="1" width="17.28515625" style="7" customWidth="1"/>
    <col min="2" max="2" width="9.7109375" style="64" customWidth="1"/>
    <col min="3" max="3" width="12.5703125" style="64" customWidth="1"/>
    <col min="4" max="4" width="13.5703125" style="64" customWidth="1"/>
    <col min="5" max="5" width="11.28515625" style="64" customWidth="1"/>
    <col min="6" max="6" width="10.42578125" style="64" customWidth="1"/>
    <col min="7" max="7" width="11.140625" style="64" customWidth="1"/>
    <col min="8" max="8" width="9.28515625" style="20" bestFit="1" customWidth="1"/>
    <col min="9" max="9" width="11.28515625" style="20" customWidth="1"/>
    <col min="10" max="16384" width="9.140625" style="2"/>
  </cols>
  <sheetData>
    <row r="1" spans="1:11" x14ac:dyDescent="0.25">
      <c r="A1" s="2" t="s">
        <v>187</v>
      </c>
      <c r="B1" s="7"/>
      <c r="H1" s="64"/>
      <c r="J1" s="20"/>
    </row>
    <row r="2" spans="1:11" ht="19.5" customHeight="1" x14ac:dyDescent="0.3">
      <c r="A2" s="65" t="s">
        <v>188</v>
      </c>
      <c r="B2" s="66" t="s">
        <v>189</v>
      </c>
      <c r="C2" s="67" t="s">
        <v>190</v>
      </c>
      <c r="D2" s="67" t="s">
        <v>191</v>
      </c>
      <c r="E2" s="68" t="s">
        <v>192</v>
      </c>
      <c r="F2" s="68" t="s">
        <v>193</v>
      </c>
      <c r="G2" s="68" t="s">
        <v>194</v>
      </c>
      <c r="H2" s="69" t="s">
        <v>195</v>
      </c>
      <c r="I2" s="69" t="s">
        <v>196</v>
      </c>
      <c r="K2" s="8"/>
    </row>
    <row r="3" spans="1:11" ht="18.75" x14ac:dyDescent="0.25">
      <c r="A3" s="8"/>
      <c r="B3" s="70"/>
      <c r="C3" s="71"/>
      <c r="D3" s="72" t="s">
        <v>197</v>
      </c>
      <c r="E3" s="73"/>
      <c r="F3" s="73"/>
      <c r="G3" s="73"/>
      <c r="H3" s="74"/>
      <c r="I3" s="75"/>
      <c r="J3" s="76"/>
      <c r="K3" s="8"/>
    </row>
    <row r="4" spans="1:11" ht="18.75" customHeight="1" x14ac:dyDescent="0.25">
      <c r="A4" s="77" t="s">
        <v>198</v>
      </c>
      <c r="B4" s="64">
        <v>304</v>
      </c>
      <c r="C4" s="78">
        <v>1.886143596777738E-3</v>
      </c>
      <c r="D4" s="78">
        <v>0.28237173582653019</v>
      </c>
      <c r="E4" s="79">
        <v>1.2730683675998757</v>
      </c>
      <c r="F4" s="80">
        <v>-0.94318844588018858</v>
      </c>
      <c r="G4" s="80">
        <v>-14.155014409836797</v>
      </c>
      <c r="H4" s="81">
        <f t="shared" ref="H4:H11" si="0">G4-21.92*F4*B4/1000</f>
        <v>-7.8699084267939012</v>
      </c>
      <c r="I4" s="81">
        <f t="shared" ref="I4:I11" si="1">E4-(E4-B4/1000)*(-0.72-F4)/(-0.72-0.16)</f>
        <v>1.5188466209138161</v>
      </c>
    </row>
    <row r="5" spans="1:11" x14ac:dyDescent="0.25">
      <c r="A5" s="77" t="s">
        <v>199</v>
      </c>
      <c r="B5" s="64">
        <v>304</v>
      </c>
      <c r="C5" s="78">
        <v>1.480481462036528E-3</v>
      </c>
      <c r="D5" s="78">
        <v>0.28241012642451752</v>
      </c>
      <c r="E5" s="79">
        <v>1.2048137970605148</v>
      </c>
      <c r="F5" s="80">
        <v>-0.9554071848784178</v>
      </c>
      <c r="G5" s="80">
        <v>-12.797362379673993</v>
      </c>
      <c r="H5" s="81">
        <f t="shared" si="0"/>
        <v>-6.4308346299433783</v>
      </c>
      <c r="I5" s="81">
        <f t="shared" si="1"/>
        <v>1.4457888425896672</v>
      </c>
    </row>
    <row r="6" spans="1:11" x14ac:dyDescent="0.25">
      <c r="A6" s="77" t="s">
        <v>200</v>
      </c>
      <c r="B6" s="64">
        <v>304</v>
      </c>
      <c r="C6" s="78">
        <v>1.2294941364928171E-3</v>
      </c>
      <c r="D6" s="78">
        <v>0.28252236811783071</v>
      </c>
      <c r="E6" s="79">
        <v>1.038370712902432</v>
      </c>
      <c r="F6" s="80">
        <v>-0.96296704408154166</v>
      </c>
      <c r="G6" s="80">
        <v>-8.8280268969098685</v>
      </c>
      <c r="H6" s="81">
        <f t="shared" si="0"/>
        <v>-2.41112266460458</v>
      </c>
      <c r="I6" s="81">
        <f t="shared" si="1"/>
        <v>1.2411296690092029</v>
      </c>
    </row>
    <row r="7" spans="1:11" x14ac:dyDescent="0.25">
      <c r="A7" s="77" t="s">
        <v>201</v>
      </c>
      <c r="B7" s="64">
        <v>304</v>
      </c>
      <c r="C7" s="78">
        <v>7.0014762567927882E-4</v>
      </c>
      <c r="D7" s="78">
        <v>0.28255653204048431</v>
      </c>
      <c r="E7" s="79">
        <v>0.97628902931035266</v>
      </c>
      <c r="F7" s="80">
        <v>-0.97891121609399767</v>
      </c>
      <c r="G7" s="80">
        <v>-7.6198477754418903</v>
      </c>
      <c r="H7" s="81">
        <f t="shared" si="0"/>
        <v>-1.0966966829806397</v>
      </c>
      <c r="I7" s="81">
        <f t="shared" si="1"/>
        <v>1.1740880862937579</v>
      </c>
    </row>
    <row r="8" spans="1:11" x14ac:dyDescent="0.25">
      <c r="A8" s="77" t="s">
        <v>202</v>
      </c>
      <c r="B8" s="64">
        <v>304</v>
      </c>
      <c r="C8" s="78">
        <v>5.0076494376632714E-4</v>
      </c>
      <c r="D8" s="78">
        <v>0.28257979651740328</v>
      </c>
      <c r="E8" s="79">
        <v>0.93890125883656095</v>
      </c>
      <c r="F8" s="80">
        <v>-0.98491671856125518</v>
      </c>
      <c r="G8" s="80">
        <v>-6.7971186184179189</v>
      </c>
      <c r="H8" s="81">
        <f t="shared" si="0"/>
        <v>-0.23394877927565361</v>
      </c>
      <c r="I8" s="81">
        <f t="shared" si="1"/>
        <v>1.1300330294063246</v>
      </c>
    </row>
    <row r="9" spans="1:11" x14ac:dyDescent="0.25">
      <c r="A9" s="77" t="s">
        <v>203</v>
      </c>
      <c r="B9" s="64">
        <v>304</v>
      </c>
      <c r="C9" s="78">
        <v>7.1892411134282311E-4</v>
      </c>
      <c r="D9" s="78">
        <v>0.28258252689980312</v>
      </c>
      <c r="E9" s="79">
        <v>0.94047608325620946</v>
      </c>
      <c r="F9" s="80">
        <v>-0.97834565929690287</v>
      </c>
      <c r="G9" s="80">
        <v>-6.7005608828629715</v>
      </c>
      <c r="H9" s="81">
        <f t="shared" si="0"/>
        <v>-0.18117847991938518</v>
      </c>
      <c r="I9" s="81">
        <f t="shared" si="1"/>
        <v>1.1273293029784093</v>
      </c>
    </row>
    <row r="10" spans="1:11" x14ac:dyDescent="0.25">
      <c r="A10" s="77" t="s">
        <v>204</v>
      </c>
      <c r="B10" s="64">
        <v>304</v>
      </c>
      <c r="C10" s="78">
        <v>3.0041111077960098E-4</v>
      </c>
      <c r="D10" s="78">
        <v>0.28258066665009129</v>
      </c>
      <c r="E10" s="79">
        <v>0.93280453643281891</v>
      </c>
      <c r="F10" s="80">
        <v>-0.99095147256687954</v>
      </c>
      <c r="G10" s="80">
        <v>-6.7663470891288213</v>
      </c>
      <c r="H10" s="81">
        <f t="shared" si="0"/>
        <v>-0.16296358041435699</v>
      </c>
      <c r="I10" s="81">
        <f t="shared" si="1"/>
        <v>1.1264130763228262</v>
      </c>
    </row>
    <row r="11" spans="1:11" x14ac:dyDescent="0.25">
      <c r="A11" s="77" t="s">
        <v>205</v>
      </c>
      <c r="B11" s="64">
        <v>304</v>
      </c>
      <c r="C11" s="78">
        <v>7.4344433119819832E-4</v>
      </c>
      <c r="D11" s="78">
        <v>0.28260482903060802</v>
      </c>
      <c r="E11" s="79">
        <v>0.90990448150817338</v>
      </c>
      <c r="F11" s="80">
        <v>-0.97760709845788563</v>
      </c>
      <c r="G11" s="80">
        <v>-5.9118643073574617</v>
      </c>
      <c r="H11" s="81">
        <f t="shared" si="0"/>
        <v>0.60259656249438276</v>
      </c>
      <c r="I11" s="81">
        <f t="shared" si="1"/>
        <v>1.0872741353990258</v>
      </c>
    </row>
    <row r="12" spans="1:11" ht="18.75" x14ac:dyDescent="0.35">
      <c r="A12" s="82" t="s">
        <v>206</v>
      </c>
      <c r="C12" s="78"/>
      <c r="D12" s="78"/>
      <c r="E12" s="79"/>
      <c r="F12" s="80"/>
      <c r="G12" s="80"/>
      <c r="H12" s="83">
        <f>SUM(H4:H11)/8</f>
        <v>-2.2230070851796886</v>
      </c>
      <c r="I12" s="83">
        <f>SUM(I4:I11)/8</f>
        <v>1.2313628453641288</v>
      </c>
      <c r="J12" s="76" t="s">
        <v>207</v>
      </c>
    </row>
    <row r="13" spans="1:11" x14ac:dyDescent="0.25">
      <c r="C13" s="84"/>
      <c r="D13" s="72" t="s">
        <v>208</v>
      </c>
    </row>
    <row r="14" spans="1:11" x14ac:dyDescent="0.25">
      <c r="A14" s="77" t="s">
        <v>209</v>
      </c>
      <c r="B14" s="64">
        <v>310</v>
      </c>
      <c r="C14" s="78">
        <v>1.6494173455995421E-3</v>
      </c>
      <c r="D14" s="78">
        <v>0.28238840997840431</v>
      </c>
      <c r="E14" s="85">
        <v>1.2412243873121831</v>
      </c>
      <c r="F14" s="86">
        <v>-0.95031875465061622</v>
      </c>
      <c r="G14" s="86">
        <v>-13.56534669612719</v>
      </c>
      <c r="H14" s="87">
        <f>G14-21.92*F14*B31/1000</f>
        <v>-13.56534669612719</v>
      </c>
      <c r="I14" s="87">
        <f>E14-(E14-B31/1000)*(-0.72-F14)/(-0.72-0.16)</f>
        <v>1.5660849045027696</v>
      </c>
    </row>
    <row r="15" spans="1:11" x14ac:dyDescent="0.25">
      <c r="A15" s="77" t="s">
        <v>210</v>
      </c>
      <c r="B15" s="64">
        <v>310</v>
      </c>
      <c r="C15" s="78">
        <v>1.1793723222444561E-3</v>
      </c>
      <c r="D15" s="78">
        <v>0.2823577392163743</v>
      </c>
      <c r="E15" s="79">
        <v>1.2688478678105213</v>
      </c>
      <c r="F15" s="80">
        <v>-0.96447673728179351</v>
      </c>
      <c r="G15" s="80">
        <v>-14.649993055384503</v>
      </c>
      <c r="H15" s="81">
        <f t="shared" ref="H15:H28" si="2">G15-21.92*F15*B15/1000</f>
        <v>-8.0961807302072586</v>
      </c>
      <c r="I15" s="81">
        <f t="shared" ref="I15:I28" si="3">E15-(E15-B15/1000)*(-0.72-F15)/(-0.72-0.16)</f>
        <v>1.535229684028613</v>
      </c>
    </row>
    <row r="16" spans="1:11" x14ac:dyDescent="0.25">
      <c r="A16" s="77" t="s">
        <v>211</v>
      </c>
      <c r="B16" s="64">
        <v>310</v>
      </c>
      <c r="C16" s="78">
        <v>1.4885198402413669E-3</v>
      </c>
      <c r="D16" s="78">
        <v>0.28237072945812808</v>
      </c>
      <c r="E16" s="79">
        <v>1.2609407686222738</v>
      </c>
      <c r="F16" s="80">
        <v>-0.95516506505297083</v>
      </c>
      <c r="G16" s="80">
        <v>-14.19060380348669</v>
      </c>
      <c r="H16" s="81">
        <f t="shared" si="2"/>
        <v>-7.7000661534387422</v>
      </c>
      <c r="I16" s="81">
        <f t="shared" si="3"/>
        <v>1.5150635501161136</v>
      </c>
    </row>
    <row r="17" spans="1:10" x14ac:dyDescent="0.25">
      <c r="A17" s="77" t="s">
        <v>212</v>
      </c>
      <c r="B17" s="64">
        <v>310</v>
      </c>
      <c r="C17" s="78">
        <v>1.242422694383687E-3</v>
      </c>
      <c r="D17" s="78">
        <v>0.28237159838022358</v>
      </c>
      <c r="E17" s="79">
        <v>1.251462778972285</v>
      </c>
      <c r="F17" s="80">
        <v>-0.96257762968723837</v>
      </c>
      <c r="G17" s="80">
        <v>-14.159875085809626</v>
      </c>
      <c r="H17" s="81">
        <f t="shared" si="2"/>
        <v>-7.6189675765589024</v>
      </c>
      <c r="I17" s="81">
        <f t="shared" si="3"/>
        <v>1.5109830168834866</v>
      </c>
    </row>
    <row r="18" spans="1:10" x14ac:dyDescent="0.25">
      <c r="A18" s="77" t="s">
        <v>213</v>
      </c>
      <c r="B18" s="64">
        <v>310</v>
      </c>
      <c r="C18" s="78">
        <v>1.483384134638354E-3</v>
      </c>
      <c r="D18" s="78">
        <v>0.2823809641260796</v>
      </c>
      <c r="E18" s="79">
        <v>1.2462615318674173</v>
      </c>
      <c r="F18" s="88">
        <v>-0.95531975498077248</v>
      </c>
      <c r="G18" s="80">
        <v>-13.828663160441179</v>
      </c>
      <c r="H18" s="81">
        <f t="shared" si="2"/>
        <v>-7.3370743613958336</v>
      </c>
      <c r="I18" s="81">
        <f t="shared" si="3"/>
        <v>1.4966261162730574</v>
      </c>
    </row>
    <row r="19" spans="1:10" x14ac:dyDescent="0.25">
      <c r="A19" s="77" t="s">
        <v>214</v>
      </c>
      <c r="B19" s="64">
        <v>310</v>
      </c>
      <c r="C19" s="78">
        <v>1.3571816440713809E-3</v>
      </c>
      <c r="D19" s="78">
        <v>0.28238093296458899</v>
      </c>
      <c r="E19" s="79">
        <v>1.2421084754385416</v>
      </c>
      <c r="F19" s="80">
        <v>-0.95912103481712707</v>
      </c>
      <c r="G19" s="80">
        <v>-13.829765161014196</v>
      </c>
      <c r="H19" s="81">
        <f t="shared" si="2"/>
        <v>-7.3123459052248538</v>
      </c>
      <c r="I19" s="81">
        <f t="shared" si="3"/>
        <v>1.4953888654484038</v>
      </c>
    </row>
    <row r="20" spans="1:10" x14ac:dyDescent="0.25">
      <c r="A20" s="77" t="s">
        <v>215</v>
      </c>
      <c r="B20" s="64">
        <v>310</v>
      </c>
      <c r="C20" s="78">
        <v>1.013368401863447E-3</v>
      </c>
      <c r="D20" s="78">
        <v>0.28238749929120571</v>
      </c>
      <c r="E20" s="79">
        <v>1.2216217786300725</v>
      </c>
      <c r="F20" s="80">
        <v>-0.96947685536555883</v>
      </c>
      <c r="G20" s="80">
        <v>-13.597552402441204</v>
      </c>
      <c r="H20" s="81">
        <f t="shared" si="2"/>
        <v>-7.0097632748611582</v>
      </c>
      <c r="I20" s="81">
        <f t="shared" si="3"/>
        <v>1.480063295238468</v>
      </c>
    </row>
    <row r="21" spans="1:10" x14ac:dyDescent="0.25">
      <c r="A21" s="77" t="s">
        <v>216</v>
      </c>
      <c r="B21" s="64">
        <v>310</v>
      </c>
      <c r="C21" s="78">
        <v>1.598839358053732E-3</v>
      </c>
      <c r="D21" s="78">
        <v>0.28239918072176651</v>
      </c>
      <c r="E21" s="79">
        <v>1.2242183462101794</v>
      </c>
      <c r="F21" s="80">
        <v>-0.95184218801042975</v>
      </c>
      <c r="G21" s="80">
        <v>-13.18444818558806</v>
      </c>
      <c r="H21" s="81">
        <f t="shared" si="2"/>
        <v>-6.7164901496195881</v>
      </c>
      <c r="I21" s="81">
        <f t="shared" si="3"/>
        <v>1.4650755981472756</v>
      </c>
    </row>
    <row r="22" spans="1:10" x14ac:dyDescent="0.25">
      <c r="A22" s="77" t="s">
        <v>217</v>
      </c>
      <c r="B22" s="64">
        <v>310</v>
      </c>
      <c r="C22" s="78">
        <v>1.201326298192591E-3</v>
      </c>
      <c r="D22" s="78">
        <v>0.28240155479004542</v>
      </c>
      <c r="E22" s="79">
        <v>1.2079408405286438</v>
      </c>
      <c r="F22" s="80">
        <v>-0.96381547294600634</v>
      </c>
      <c r="G22" s="80">
        <v>-13.100491206859965</v>
      </c>
      <c r="H22" s="81">
        <f t="shared" si="2"/>
        <v>-6.5511723050972632</v>
      </c>
      <c r="I22" s="81">
        <f t="shared" si="3"/>
        <v>1.4567270572457185</v>
      </c>
    </row>
    <row r="23" spans="1:10" x14ac:dyDescent="0.25">
      <c r="A23" s="77" t="s">
        <v>218</v>
      </c>
      <c r="B23" s="64">
        <v>310</v>
      </c>
      <c r="C23" s="78">
        <v>1.1693997317175249E-3</v>
      </c>
      <c r="D23" s="78">
        <v>0.28240160816884768</v>
      </c>
      <c r="E23" s="79">
        <v>1.2068414890020405</v>
      </c>
      <c r="F23" s="80">
        <v>-0.96477711651453235</v>
      </c>
      <c r="G23" s="80">
        <v>-13.098603509270612</v>
      </c>
      <c r="H23" s="81">
        <f t="shared" si="2"/>
        <v>-6.5427500471310607</v>
      </c>
      <c r="I23" s="81">
        <f t="shared" si="3"/>
        <v>1.4563031636026305</v>
      </c>
    </row>
    <row r="24" spans="1:10" x14ac:dyDescent="0.25">
      <c r="A24" s="77" t="s">
        <v>219</v>
      </c>
      <c r="B24" s="64">
        <v>310</v>
      </c>
      <c r="C24" s="78">
        <v>1.4572996609969579E-3</v>
      </c>
      <c r="D24" s="78">
        <v>0.28240955902361181</v>
      </c>
      <c r="E24" s="79">
        <v>1.2048705632445083</v>
      </c>
      <c r="F24" s="80">
        <v>-0.95610543189768205</v>
      </c>
      <c r="G24" s="80">
        <v>-12.817428047622315</v>
      </c>
      <c r="H24" s="81">
        <f t="shared" si="2"/>
        <v>-6.3205004167911856</v>
      </c>
      <c r="I24" s="81">
        <f t="shared" si="3"/>
        <v>1.444965791457425</v>
      </c>
    </row>
    <row r="25" spans="1:10" x14ac:dyDescent="0.25">
      <c r="A25" s="77" t="s">
        <v>220</v>
      </c>
      <c r="B25" s="64">
        <v>310</v>
      </c>
      <c r="C25" s="78">
        <v>1.2460733394042509E-3</v>
      </c>
      <c r="D25" s="78">
        <v>0.28241069342726588</v>
      </c>
      <c r="E25" s="79">
        <v>1.1964974839534597</v>
      </c>
      <c r="F25" s="80">
        <v>-0.96246767049987192</v>
      </c>
      <c r="G25" s="80">
        <v>-12.777310792233543</v>
      </c>
      <c r="H25" s="81">
        <f t="shared" si="2"/>
        <v>-6.2371504776528122</v>
      </c>
      <c r="I25" s="81">
        <f t="shared" si="3"/>
        <v>1.4407554155877698</v>
      </c>
    </row>
    <row r="26" spans="1:10" x14ac:dyDescent="0.25">
      <c r="A26" s="77" t="s">
        <v>221</v>
      </c>
      <c r="B26" s="64">
        <v>310</v>
      </c>
      <c r="C26" s="78">
        <v>1.1915554595866671E-3</v>
      </c>
      <c r="D26" s="78">
        <v>0.28241310790641749</v>
      </c>
      <c r="E26" s="79">
        <v>1.1913646817486154</v>
      </c>
      <c r="F26" s="88">
        <v>-0.9641097753136546</v>
      </c>
      <c r="G26" s="80">
        <v>-12.691924716115022</v>
      </c>
      <c r="H26" s="81">
        <f t="shared" si="2"/>
        <v>-6.1406059709036755</v>
      </c>
      <c r="I26" s="81">
        <f t="shared" si="3"/>
        <v>1.4358530163293486</v>
      </c>
    </row>
    <row r="27" spans="1:10" x14ac:dyDescent="0.25">
      <c r="A27" s="77" t="s">
        <v>222</v>
      </c>
      <c r="B27" s="64">
        <v>310</v>
      </c>
      <c r="C27" s="78">
        <v>1.1257958314940769E-3</v>
      </c>
      <c r="D27" s="78">
        <v>0.28241659492600663</v>
      </c>
      <c r="E27" s="79">
        <v>1.1843850934431199</v>
      </c>
      <c r="F27" s="88">
        <v>-0.96609048700319045</v>
      </c>
      <c r="G27" s="80">
        <v>-12.56860912655422</v>
      </c>
      <c r="H27" s="81">
        <f t="shared" si="2"/>
        <v>-6.0038310492701399</v>
      </c>
      <c r="I27" s="81">
        <f t="shared" si="3"/>
        <v>1.4289053814814694</v>
      </c>
    </row>
    <row r="28" spans="1:10" x14ac:dyDescent="0.25">
      <c r="A28" s="77" t="s">
        <v>223</v>
      </c>
      <c r="B28" s="64">
        <v>310</v>
      </c>
      <c r="C28" s="78">
        <v>1.8189072948016881E-3</v>
      </c>
      <c r="D28" s="78">
        <v>0.2824214603218253</v>
      </c>
      <c r="E28" s="79">
        <v>1.1996093971337038</v>
      </c>
      <c r="F28" s="80">
        <v>-0.94521363569874439</v>
      </c>
      <c r="G28" s="80">
        <v>-12.396548391450102</v>
      </c>
      <c r="H28" s="81">
        <f t="shared" si="2"/>
        <v>-5.9736326941499938</v>
      </c>
      <c r="I28" s="81">
        <f t="shared" si="3"/>
        <v>1.4272823138158057</v>
      </c>
    </row>
    <row r="29" spans="1:10" x14ac:dyDescent="0.25">
      <c r="A29" s="77" t="s">
        <v>224</v>
      </c>
      <c r="B29" s="64">
        <v>310</v>
      </c>
      <c r="C29" s="89">
        <v>1.4495969169467391E-3</v>
      </c>
      <c r="D29" s="89">
        <v>0.28242078706243418</v>
      </c>
      <c r="E29" s="85">
        <v>1.1887060656923558</v>
      </c>
      <c r="F29" s="86">
        <v>-0.95633744226064044</v>
      </c>
      <c r="G29" s="86">
        <v>-12.42035765796623</v>
      </c>
      <c r="H29" s="81">
        <f>G29-21.92*F29*B14/1000</f>
        <v>-5.9218534703167256</v>
      </c>
      <c r="I29" s="81">
        <f>E29-(E29-B14/1000)*(-0.72-F29)/(-0.72-0.16)</f>
        <v>1.4246960021294486</v>
      </c>
    </row>
    <row r="30" spans="1:10" x14ac:dyDescent="0.25">
      <c r="A30" s="82" t="s">
        <v>206</v>
      </c>
      <c r="H30" s="90">
        <f>SUM(H15:H29)/15</f>
        <v>-6.765492305507947</v>
      </c>
      <c r="I30" s="90">
        <f>SUM(I15:I29)/15</f>
        <v>1.4675945511856692</v>
      </c>
      <c r="J30" s="2" t="s">
        <v>225</v>
      </c>
    </row>
    <row r="31" spans="1:10" x14ac:dyDescent="0.25">
      <c r="C31" s="84"/>
      <c r="D31" s="72" t="s">
        <v>226</v>
      </c>
    </row>
    <row r="32" spans="1:10" x14ac:dyDescent="0.25">
      <c r="A32" s="91" t="s">
        <v>227</v>
      </c>
      <c r="B32" s="64">
        <v>307</v>
      </c>
      <c r="C32" s="78">
        <v>7.5079903188678121E-4</v>
      </c>
      <c r="D32" s="78">
        <v>0.28233042528476471</v>
      </c>
      <c r="E32" s="86">
        <v>1.2925172792516595</v>
      </c>
      <c r="F32" s="86">
        <v>-0.9773855713287114</v>
      </c>
      <c r="G32" s="86">
        <v>-15.615927858321221</v>
      </c>
      <c r="H32" s="81">
        <f>G32-21.92*F32*B49/1000</f>
        <v>-15.615927858321221</v>
      </c>
      <c r="I32" s="81">
        <f>E32-(E32-B49/1000)*(-0.72-F32)/(-0.72-0.16)</f>
        <v>1.6705573910385003</v>
      </c>
    </row>
    <row r="33" spans="1:9" x14ac:dyDescent="0.25">
      <c r="A33" s="91" t="s">
        <v>228</v>
      </c>
      <c r="B33" s="64">
        <v>307</v>
      </c>
      <c r="C33" s="78">
        <v>5.4175021259286239E-4</v>
      </c>
      <c r="D33" s="78">
        <v>0.28211806564767161</v>
      </c>
      <c r="E33" s="79">
        <v>1.577986585709539</v>
      </c>
      <c r="F33" s="80">
        <v>-0.98368222251226323</v>
      </c>
      <c r="G33" s="80">
        <v>-23.125852359088263</v>
      </c>
      <c r="H33" s="81">
        <f>G33-21.92*F33*B33/1000</f>
        <v>-16.506221863625338</v>
      </c>
      <c r="I33" s="81">
        <f>E33-(E33-B33/1000)*(-0.72-F33)/(-0.72-0.16)</f>
        <v>1.9588235944631349</v>
      </c>
    </row>
    <row r="34" spans="1:9" x14ac:dyDescent="0.25">
      <c r="A34" s="91" t="s">
        <v>229</v>
      </c>
      <c r="B34" s="64">
        <v>307</v>
      </c>
      <c r="C34" s="78">
        <v>8.5208356244441906E-4</v>
      </c>
      <c r="D34" s="78">
        <v>0.2821541456274857</v>
      </c>
      <c r="E34" s="79">
        <v>1.5408518396455964</v>
      </c>
      <c r="F34" s="80">
        <v>-0.97433483245649344</v>
      </c>
      <c r="G34" s="80">
        <v>-21.849913446675416</v>
      </c>
      <c r="H34" s="81">
        <f>G34-21.92*F34*B34/1000</f>
        <v>-15.29318565174939</v>
      </c>
      <c r="I34" s="81">
        <f>E34-(E34-B34/1000)*(-0.72-F34)/(-0.72-0.16)</f>
        <v>1.8974558179551406</v>
      </c>
    </row>
    <row r="35" spans="1:9" x14ac:dyDescent="0.25">
      <c r="A35" s="91" t="s">
        <v>230</v>
      </c>
      <c r="B35" s="64">
        <v>307</v>
      </c>
      <c r="C35" s="78">
        <v>4.0832909396030202E-4</v>
      </c>
      <c r="D35" s="78">
        <v>0.28227517048589851</v>
      </c>
      <c r="E35" s="86">
        <v>1.3570093414356987</v>
      </c>
      <c r="F35" s="86">
        <v>-0.98770093090481015</v>
      </c>
      <c r="G35" s="86">
        <v>-17.56996852946946</v>
      </c>
      <c r="H35" s="81">
        <f t="shared" ref="H35:H48" si="4">G35-21.92*F35*B35/1000</f>
        <v>-10.923294377001394</v>
      </c>
      <c r="I35" s="81">
        <f t="shared" ref="I35:I48" si="5">E35-(E35-B35/1000)*(-0.72-F35)/(-0.72-0.16)</f>
        <v>1.6764280666187479</v>
      </c>
    </row>
    <row r="36" spans="1:9" x14ac:dyDescent="0.25">
      <c r="A36" s="91" t="s">
        <v>231</v>
      </c>
      <c r="B36" s="64">
        <v>307</v>
      </c>
      <c r="C36" s="78">
        <v>4.1500814111070051E-4</v>
      </c>
      <c r="D36" s="78">
        <v>0.28230849968559218</v>
      </c>
      <c r="E36" s="86">
        <v>1.34402001069136</v>
      </c>
      <c r="F36" s="86">
        <v>-0.99023528592557997</v>
      </c>
      <c r="G36" s="86">
        <v>-17.307101652700698</v>
      </c>
      <c r="H36" s="81">
        <f t="shared" si="4"/>
        <v>-10.643372710181662</v>
      </c>
      <c r="I36" s="81">
        <f t="shared" si="5"/>
        <v>1.6624738733046871</v>
      </c>
    </row>
    <row r="37" spans="1:9" x14ac:dyDescent="0.25">
      <c r="A37" s="91" t="s">
        <v>232</v>
      </c>
      <c r="B37" s="64">
        <v>307</v>
      </c>
      <c r="C37" s="78">
        <v>1.099998503404768E-3</v>
      </c>
      <c r="D37" s="78">
        <v>0.28230196763789428</v>
      </c>
      <c r="E37" s="79">
        <v>1.3443379641953959</v>
      </c>
      <c r="F37" s="80">
        <v>-0.96686751495768775</v>
      </c>
      <c r="G37" s="80">
        <v>-16.622309213986107</v>
      </c>
      <c r="H37" s="81">
        <f t="shared" si="4"/>
        <v>-10.115832284129244</v>
      </c>
      <c r="I37" s="81">
        <f t="shared" si="5"/>
        <v>1.6353436975956053</v>
      </c>
    </row>
    <row r="38" spans="1:9" x14ac:dyDescent="0.25">
      <c r="A38" s="91" t="s">
        <v>233</v>
      </c>
      <c r="B38" s="64">
        <v>307</v>
      </c>
      <c r="C38" s="78">
        <v>3.4761881647506248E-4</v>
      </c>
      <c r="D38" s="78">
        <v>0.28232943314760878</v>
      </c>
      <c r="E38" s="79">
        <v>1.2803482921250577</v>
      </c>
      <c r="F38" s="80">
        <v>-0.98952955372063067</v>
      </c>
      <c r="G38" s="80">
        <v>-15.651013975614969</v>
      </c>
      <c r="H38" s="81">
        <f t="shared" si="4"/>
        <v>-8.9920342156252069</v>
      </c>
      <c r="I38" s="81">
        <f t="shared" si="5"/>
        <v>1.5784688952968815</v>
      </c>
    </row>
    <row r="39" spans="1:9" x14ac:dyDescent="0.25">
      <c r="A39" s="91" t="s">
        <v>234</v>
      </c>
      <c r="B39" s="64">
        <v>307</v>
      </c>
      <c r="C39" s="78">
        <v>1.342451340290686E-3</v>
      </c>
      <c r="D39" s="78">
        <v>0.28234217255444388</v>
      </c>
      <c r="E39" s="79">
        <v>1.2963318562374995</v>
      </c>
      <c r="F39" s="80">
        <v>-0.95956471866594317</v>
      </c>
      <c r="G39" s="80">
        <v>-15.200495295012439</v>
      </c>
      <c r="H39" s="81">
        <f t="shared" si="4"/>
        <v>-8.7431620946330959</v>
      </c>
      <c r="I39" s="81">
        <f t="shared" si="5"/>
        <v>1.5656602741997629</v>
      </c>
    </row>
    <row r="40" spans="1:9" x14ac:dyDescent="0.25">
      <c r="A40" s="91" t="s">
        <v>235</v>
      </c>
      <c r="B40" s="64">
        <v>307</v>
      </c>
      <c r="C40" s="78">
        <v>1.154439227026026E-3</v>
      </c>
      <c r="D40" s="78">
        <v>0.28236675854359727</v>
      </c>
      <c r="E40" s="79">
        <v>1.2553399420196705</v>
      </c>
      <c r="F40" s="80">
        <v>-0.96522773412572216</v>
      </c>
      <c r="G40" s="80">
        <v>-14.33103194102503</v>
      </c>
      <c r="H40" s="81">
        <f t="shared" si="4"/>
        <v>-7.8355898178900301</v>
      </c>
      <c r="I40" s="81">
        <f t="shared" si="5"/>
        <v>1.5196118228860369</v>
      </c>
    </row>
    <row r="41" spans="1:9" x14ac:dyDescent="0.25">
      <c r="A41" s="91" t="s">
        <v>236</v>
      </c>
      <c r="B41" s="64">
        <v>307</v>
      </c>
      <c r="C41" s="78">
        <v>9.8770160929324531E-4</v>
      </c>
      <c r="D41" s="78">
        <v>0.28237340360255891</v>
      </c>
      <c r="E41" s="79">
        <v>1.2405150769889717</v>
      </c>
      <c r="F41" s="80">
        <v>-0.97024995152731186</v>
      </c>
      <c r="G41" s="80">
        <v>-14.096034877608687</v>
      </c>
      <c r="H41" s="81">
        <f t="shared" si="4"/>
        <v>-7.566796043802734</v>
      </c>
      <c r="I41" s="81">
        <f t="shared" si="5"/>
        <v>1.5059833755872729</v>
      </c>
    </row>
    <row r="42" spans="1:9" x14ac:dyDescent="0.25">
      <c r="A42" s="91" t="s">
        <v>237</v>
      </c>
      <c r="B42" s="64">
        <v>307</v>
      </c>
      <c r="C42" s="78">
        <v>3.1561853083088539E-3</v>
      </c>
      <c r="D42" s="78">
        <v>0.28239547214735672</v>
      </c>
      <c r="E42" s="79">
        <v>1.2831766075564541</v>
      </c>
      <c r="F42" s="80">
        <v>-0.90493417746057669</v>
      </c>
      <c r="G42" s="80">
        <v>-13.315598879779511</v>
      </c>
      <c r="H42" s="81">
        <f t="shared" si="4"/>
        <v>-7.2258986286092082</v>
      </c>
      <c r="I42" s="81">
        <f t="shared" si="5"/>
        <v>1.488322537073169</v>
      </c>
    </row>
    <row r="43" spans="1:9" x14ac:dyDescent="0.25">
      <c r="A43" s="91" t="s">
        <v>238</v>
      </c>
      <c r="B43" s="64">
        <v>307</v>
      </c>
      <c r="C43" s="78">
        <v>5.0323076573969097E-4</v>
      </c>
      <c r="D43" s="78">
        <v>0.28241058952325582</v>
      </c>
      <c r="E43" s="79">
        <v>1.1734427203107483</v>
      </c>
      <c r="F43" s="80">
        <v>-0.98484244681506961</v>
      </c>
      <c r="G43" s="80">
        <v>-12.780985272382583</v>
      </c>
      <c r="H43" s="81">
        <f t="shared" si="4"/>
        <v>-6.1535471170873803</v>
      </c>
      <c r="I43" s="81">
        <f t="shared" si="5"/>
        <v>1.4342050044837069</v>
      </c>
    </row>
    <row r="44" spans="1:9" x14ac:dyDescent="0.25">
      <c r="A44" s="91" t="s">
        <v>239</v>
      </c>
      <c r="B44" s="64">
        <v>307</v>
      </c>
      <c r="C44" s="78">
        <v>5.1236393625930235E-4</v>
      </c>
      <c r="D44" s="78">
        <v>0.28242846979589042</v>
      </c>
      <c r="E44" s="79">
        <v>1.148987296321502</v>
      </c>
      <c r="F44" s="80">
        <v>-0.98456735131749085</v>
      </c>
      <c r="G44" s="80">
        <v>-12.148664086599759</v>
      </c>
      <c r="H44" s="81">
        <f t="shared" si="4"/>
        <v>-5.5230771699497829</v>
      </c>
      <c r="I44" s="81">
        <f t="shared" si="5"/>
        <v>1.4021263290837238</v>
      </c>
    </row>
    <row r="45" spans="1:9" x14ac:dyDescent="0.25">
      <c r="A45" s="91" t="s">
        <v>240</v>
      </c>
      <c r="B45" s="64">
        <v>307</v>
      </c>
      <c r="C45" s="78">
        <v>5.6082384419564449E-4</v>
      </c>
      <c r="D45" s="78">
        <v>0.28243034955090113</v>
      </c>
      <c r="E45" s="79">
        <v>1.1478387517944821</v>
      </c>
      <c r="F45" s="80">
        <v>-0.98310771553627574</v>
      </c>
      <c r="G45" s="80">
        <v>-12.082188091426804</v>
      </c>
      <c r="H45" s="81">
        <f t="shared" si="4"/>
        <v>-5.466423706188368</v>
      </c>
      <c r="I45" s="81">
        <f t="shared" si="5"/>
        <v>1.3992378007933683</v>
      </c>
    </row>
    <row r="46" spans="1:9" x14ac:dyDescent="0.25">
      <c r="A46" s="91" t="s">
        <v>241</v>
      </c>
      <c r="B46" s="64">
        <v>307</v>
      </c>
      <c r="C46" s="78">
        <v>6.6753259863770666E-4</v>
      </c>
      <c r="D46" s="78">
        <v>0.28243715736925579</v>
      </c>
      <c r="E46" s="79">
        <v>1.1415910631500734</v>
      </c>
      <c r="F46" s="80">
        <v>-0.97989359642657514</v>
      </c>
      <c r="G46" s="80">
        <v>-11.841435175485859</v>
      </c>
      <c r="H46" s="81">
        <f t="shared" si="4"/>
        <v>-5.2473000119490072</v>
      </c>
      <c r="I46" s="81">
        <f t="shared" si="5"/>
        <v>1.3880738733177456</v>
      </c>
    </row>
    <row r="47" spans="1:9" x14ac:dyDescent="0.25">
      <c r="A47" s="91" t="s">
        <v>242</v>
      </c>
      <c r="B47" s="64">
        <v>307</v>
      </c>
      <c r="C47" s="78">
        <v>2.036372624001144E-3</v>
      </c>
      <c r="D47" s="78">
        <v>0.28246729430745671</v>
      </c>
      <c r="E47" s="79">
        <v>1.1406552247820925</v>
      </c>
      <c r="F47" s="80">
        <v>-0.93866347518068838</v>
      </c>
      <c r="G47" s="80">
        <v>-10.77566705838362</v>
      </c>
      <c r="H47" s="81">
        <f t="shared" si="4"/>
        <v>-4.4589875219636887</v>
      </c>
      <c r="I47" s="81">
        <f t="shared" si="5"/>
        <v>1.3478028935927633</v>
      </c>
    </row>
    <row r="48" spans="1:9" x14ac:dyDescent="0.25">
      <c r="A48" s="91" t="s">
        <v>243</v>
      </c>
      <c r="B48" s="64">
        <v>307</v>
      </c>
      <c r="C48" s="78">
        <v>4.2009313173732972E-4</v>
      </c>
      <c r="D48" s="78">
        <v>0.28248243467800482</v>
      </c>
      <c r="E48" s="79">
        <v>1.0716800544399472</v>
      </c>
      <c r="F48" s="80">
        <v>-0.9873465924175503</v>
      </c>
      <c r="G48" s="80">
        <v>-10.24024026407111</v>
      </c>
      <c r="H48" s="81">
        <f t="shared" si="4"/>
        <v>-3.5959506111927499</v>
      </c>
      <c r="I48" s="81">
        <f t="shared" si="5"/>
        <v>1.3039921076719776</v>
      </c>
    </row>
    <row r="49" spans="1:9" x14ac:dyDescent="0.25">
      <c r="A49" s="92" t="s">
        <v>206</v>
      </c>
      <c r="H49" s="93">
        <f>SUM(H32:H48)/17</f>
        <v>-8.8180353931705575</v>
      </c>
      <c r="I49" s="93">
        <f>SUM(I32:I48)/17</f>
        <v>1.5549745502918959</v>
      </c>
    </row>
    <row r="50" spans="1:9" x14ac:dyDescent="0.25">
      <c r="A50" s="82"/>
      <c r="C50" s="84"/>
      <c r="D50" s="94" t="s">
        <v>244</v>
      </c>
      <c r="H50" s="93"/>
      <c r="I50" s="93"/>
    </row>
    <row r="51" spans="1:9" x14ac:dyDescent="0.25">
      <c r="A51" s="77" t="s">
        <v>245</v>
      </c>
      <c r="B51" s="64">
        <v>289</v>
      </c>
      <c r="C51" s="78">
        <v>9.7465503881015349E-4</v>
      </c>
      <c r="D51" s="78">
        <v>0.28179197091726871</v>
      </c>
      <c r="E51" s="86">
        <v>2.0470599426333043</v>
      </c>
      <c r="F51" s="86">
        <v>-0.97064292051776646</v>
      </c>
      <c r="G51" s="86">
        <v>-34.657925209402585</v>
      </c>
      <c r="H51" s="81">
        <f>G51-21.92*F51*B69/1000</f>
        <v>-28.530295277890744</v>
      </c>
      <c r="I51" s="81">
        <f>E51-(E51-B69/1000)*(-0.72-F51)/(-0.72-0.16)</f>
        <v>2.548078035119016</v>
      </c>
    </row>
    <row r="52" spans="1:9" x14ac:dyDescent="0.25">
      <c r="A52" s="77" t="s">
        <v>246</v>
      </c>
      <c r="B52" s="95">
        <v>289</v>
      </c>
      <c r="C52" s="78">
        <v>1.490876221752212E-3</v>
      </c>
      <c r="D52" s="78">
        <v>0.28138257835757319</v>
      </c>
      <c r="E52" s="96">
        <v>2.6436415121577554</v>
      </c>
      <c r="F52" s="97">
        <v>-0.95509408970625864</v>
      </c>
      <c r="G52" s="97">
        <v>-49.135757515836872</v>
      </c>
      <c r="H52" s="98">
        <f t="shared" ref="H52:H63" si="6">G52-21.92*F52*B52/1000</f>
        <v>-43.085351068838492</v>
      </c>
      <c r="I52" s="98">
        <f t="shared" ref="I52:I63" si="7">E52-(E52-B52/1000)*(-0.72-F52)/(-0.72-0.16)</f>
        <v>3.2726895836183187</v>
      </c>
    </row>
    <row r="53" spans="1:9" x14ac:dyDescent="0.25">
      <c r="A53" s="77" t="s">
        <v>247</v>
      </c>
      <c r="B53" s="64">
        <v>289</v>
      </c>
      <c r="C53" s="78">
        <v>9.1387576729606694E-4</v>
      </c>
      <c r="D53" s="78">
        <v>0.28175771617428658</v>
      </c>
      <c r="E53" s="79">
        <v>2.0908949783748723</v>
      </c>
      <c r="F53" s="80">
        <v>-0.9724736214669859</v>
      </c>
      <c r="G53" s="80">
        <v>-35.869316117347338</v>
      </c>
      <c r="H53" s="81">
        <f t="shared" si="6"/>
        <v>-29.708812422188558</v>
      </c>
      <c r="I53" s="81">
        <f t="shared" si="7"/>
        <v>2.6078619677992818</v>
      </c>
    </row>
    <row r="54" spans="1:9" x14ac:dyDescent="0.25">
      <c r="A54" s="77" t="s">
        <v>248</v>
      </c>
      <c r="B54" s="64">
        <v>289</v>
      </c>
      <c r="C54" s="78">
        <v>9.3732033260198605E-4</v>
      </c>
      <c r="D54" s="78">
        <v>0.28177791188643397</v>
      </c>
      <c r="E54" s="79">
        <v>2.0644025805371378</v>
      </c>
      <c r="F54" s="80">
        <v>-0.97176745986138591</v>
      </c>
      <c r="G54" s="80">
        <v>-35.155111311093719</v>
      </c>
      <c r="H54" s="81">
        <f t="shared" si="6"/>
        <v>-28.999081064967022</v>
      </c>
      <c r="I54" s="81">
        <f t="shared" si="7"/>
        <v>2.5723441690975752</v>
      </c>
    </row>
    <row r="55" spans="1:9" x14ac:dyDescent="0.25">
      <c r="A55" s="77" t="s">
        <v>249</v>
      </c>
      <c r="B55" s="64">
        <v>289</v>
      </c>
      <c r="C55" s="78">
        <v>5.579198259882262E-4</v>
      </c>
      <c r="D55" s="78">
        <v>0.2817828176914382</v>
      </c>
      <c r="E55" s="79">
        <v>2.0374109333747796</v>
      </c>
      <c r="F55" s="80">
        <v>-0.98319518596421007</v>
      </c>
      <c r="G55" s="80">
        <v>-34.981621538264783</v>
      </c>
      <c r="H55" s="81">
        <f t="shared" si="6"/>
        <v>-28.753198018603825</v>
      </c>
      <c r="I55" s="81">
        <f t="shared" si="7"/>
        <v>2.560335184228681</v>
      </c>
    </row>
    <row r="56" spans="1:9" x14ac:dyDescent="0.25">
      <c r="A56" s="77" t="s">
        <v>250</v>
      </c>
      <c r="B56" s="64">
        <v>289</v>
      </c>
      <c r="C56" s="78">
        <v>1.2312824720243499E-3</v>
      </c>
      <c r="D56" s="78">
        <v>0.28178676168277222</v>
      </c>
      <c r="E56" s="79">
        <v>2.068148086602545</v>
      </c>
      <c r="F56" s="80">
        <v>-0.96291317855348346</v>
      </c>
      <c r="G56" s="80">
        <v>-34.84214551751186</v>
      </c>
      <c r="H56" s="81">
        <f t="shared" si="6"/>
        <v>-28.742206080956969</v>
      </c>
      <c r="I56" s="81">
        <f t="shared" si="7"/>
        <v>2.5592600375502412</v>
      </c>
    </row>
    <row r="57" spans="1:9" x14ac:dyDescent="0.25">
      <c r="A57" s="77" t="s">
        <v>251</v>
      </c>
      <c r="B57" s="64">
        <v>289</v>
      </c>
      <c r="C57" s="78">
        <v>7.9768828909586309E-4</v>
      </c>
      <c r="D57" s="78">
        <v>0.28180727019731372</v>
      </c>
      <c r="E57" s="79">
        <v>2.0166234686342728</v>
      </c>
      <c r="F57" s="80">
        <v>-0.97597324430434151</v>
      </c>
      <c r="G57" s="80">
        <v>-34.116878710986896</v>
      </c>
      <c r="H57" s="81">
        <f t="shared" si="6"/>
        <v>-27.934205325108209</v>
      </c>
      <c r="I57" s="81">
        <f t="shared" si="7"/>
        <v>2.519152314319085</v>
      </c>
    </row>
    <row r="58" spans="1:9" x14ac:dyDescent="0.25">
      <c r="A58" s="77" t="s">
        <v>252</v>
      </c>
      <c r="B58" s="64">
        <v>289</v>
      </c>
      <c r="C58" s="78">
        <v>1.745598051170799E-3</v>
      </c>
      <c r="D58" s="78">
        <v>0.28182552687695861</v>
      </c>
      <c r="E58" s="79">
        <v>2.0421070938578993</v>
      </c>
      <c r="F58" s="80">
        <v>-0.94742174544666269</v>
      </c>
      <c r="G58" s="80">
        <v>-33.471246199815454</v>
      </c>
      <c r="H58" s="81">
        <f t="shared" si="6"/>
        <v>-27.469443133020299</v>
      </c>
      <c r="I58" s="81">
        <f t="shared" si="7"/>
        <v>2.495169224812547</v>
      </c>
    </row>
    <row r="59" spans="1:9" x14ac:dyDescent="0.25">
      <c r="A59" s="77" t="s">
        <v>253</v>
      </c>
      <c r="B59" s="64">
        <v>289</v>
      </c>
      <c r="C59" s="78">
        <v>1.2138617544660321E-3</v>
      </c>
      <c r="D59" s="78">
        <v>0.28183317131100949</v>
      </c>
      <c r="E59" s="79">
        <v>2.0028426929709147</v>
      </c>
      <c r="F59" s="80">
        <v>-0.96343789896186649</v>
      </c>
      <c r="G59" s="80">
        <v>-33.200907055526145</v>
      </c>
      <c r="H59" s="81">
        <f t="shared" si="6"/>
        <v>-27.097643578150596</v>
      </c>
      <c r="I59" s="81">
        <f t="shared" si="7"/>
        <v>2.4769498115254449</v>
      </c>
    </row>
    <row r="60" spans="1:9" x14ac:dyDescent="0.25">
      <c r="A60" s="77" t="s">
        <v>254</v>
      </c>
      <c r="B60" s="64">
        <v>289</v>
      </c>
      <c r="C60" s="78">
        <v>1.098410675743124E-3</v>
      </c>
      <c r="D60" s="78">
        <v>0.28184506343902321</v>
      </c>
      <c r="E60" s="79">
        <v>1.9803041442796692</v>
      </c>
      <c r="F60" s="80">
        <v>-0.96691534109207455</v>
      </c>
      <c r="G60" s="80">
        <v>-32.780351695953499</v>
      </c>
      <c r="H60" s="81">
        <f t="shared" si="6"/>
        <v>-26.655059039976138</v>
      </c>
      <c r="I60" s="81">
        <f t="shared" si="7"/>
        <v>2.4548597575470033</v>
      </c>
    </row>
    <row r="61" spans="1:9" x14ac:dyDescent="0.25">
      <c r="A61" s="77" t="s">
        <v>255</v>
      </c>
      <c r="B61" s="64">
        <v>289</v>
      </c>
      <c r="C61" s="78">
        <v>8.6679268871134969E-4</v>
      </c>
      <c r="D61" s="78">
        <v>0.28186096702040953</v>
      </c>
      <c r="E61" s="79">
        <v>1.9464246204226954</v>
      </c>
      <c r="F61" s="80">
        <v>-0.97389178648459795</v>
      </c>
      <c r="G61" s="80">
        <v>-32.217934575929917</v>
      </c>
      <c r="H61" s="81">
        <f t="shared" si="6"/>
        <v>-26.048446975564367</v>
      </c>
      <c r="I61" s="81">
        <f t="shared" si="7"/>
        <v>2.424613822516644</v>
      </c>
    </row>
    <row r="62" spans="1:9" x14ac:dyDescent="0.25">
      <c r="A62" s="77" t="s">
        <v>256</v>
      </c>
      <c r="B62" s="64">
        <v>289</v>
      </c>
      <c r="C62" s="78">
        <v>1.4358167749631719E-3</v>
      </c>
      <c r="D62" s="78">
        <v>0.28189733313291487</v>
      </c>
      <c r="E62" s="79">
        <v>1.9250308922566455</v>
      </c>
      <c r="F62" s="80">
        <v>-0.95675250677821766</v>
      </c>
      <c r="G62" s="80">
        <v>-30.931876815425419</v>
      </c>
      <c r="H62" s="81">
        <f t="shared" si="6"/>
        <v>-24.870964495286223</v>
      </c>
      <c r="I62" s="81">
        <f t="shared" si="7"/>
        <v>2.3651836364706966</v>
      </c>
    </row>
    <row r="63" spans="1:9" x14ac:dyDescent="0.25">
      <c r="A63" s="77" t="s">
        <v>257</v>
      </c>
      <c r="B63" s="64">
        <v>289</v>
      </c>
      <c r="C63" s="78">
        <v>4.4067927135376904E-3</v>
      </c>
      <c r="D63" s="78">
        <v>0.28193791338514901</v>
      </c>
      <c r="E63" s="79">
        <v>2.0285057636163848</v>
      </c>
      <c r="F63" s="80">
        <v>-0.86726527971272016</v>
      </c>
      <c r="G63" s="80">
        <v>-29.496789457620352</v>
      </c>
      <c r="H63" s="81">
        <f t="shared" si="6"/>
        <v>-24.002767982473834</v>
      </c>
      <c r="I63" s="81">
        <f t="shared" si="7"/>
        <v>2.3196066759355389</v>
      </c>
    </row>
    <row r="64" spans="1:9" x14ac:dyDescent="0.25">
      <c r="A64" s="82" t="s">
        <v>206</v>
      </c>
      <c r="C64" s="78"/>
      <c r="D64" s="78"/>
      <c r="E64" s="79"/>
      <c r="F64" s="80"/>
      <c r="G64" s="80"/>
      <c r="H64" s="83">
        <v>-27.91</v>
      </c>
      <c r="I64" s="83">
        <v>2.5</v>
      </c>
    </row>
    <row r="65" spans="1:9" s="103" customFormat="1" x14ac:dyDescent="0.25">
      <c r="A65" s="82" t="s">
        <v>258</v>
      </c>
      <c r="B65" s="64">
        <v>289</v>
      </c>
      <c r="C65" s="99">
        <v>2.3706145615606652E-3</v>
      </c>
      <c r="D65" s="99">
        <v>0.28286913432945648</v>
      </c>
      <c r="E65" s="100">
        <v>0.56322930868272236</v>
      </c>
      <c r="F65" s="101">
        <v>-0.92859594694094383</v>
      </c>
      <c r="G65" s="101">
        <v>3.435075943036825</v>
      </c>
      <c r="H65" s="102">
        <f>G65-21.92*F65*B65/1000</f>
        <v>9.3176198353940727</v>
      </c>
      <c r="I65" s="102">
        <f>E65-(E65-B65/1000)*(-0.72-F65)/(-0.72-0.16)</f>
        <v>0.62823285677775975</v>
      </c>
    </row>
    <row r="66" spans="1:9" x14ac:dyDescent="0.25">
      <c r="B66" s="84"/>
      <c r="D66" s="94" t="s">
        <v>259</v>
      </c>
    </row>
    <row r="67" spans="1:9" x14ac:dyDescent="0.25">
      <c r="A67" s="20" t="s">
        <v>260</v>
      </c>
      <c r="B67" s="104">
        <v>288</v>
      </c>
      <c r="C67" s="78">
        <v>1.0378883435985141E-3</v>
      </c>
      <c r="D67" s="78">
        <v>0.28175722562948208</v>
      </c>
      <c r="E67" s="86">
        <v>2.0983771691890798</v>
      </c>
      <c r="F67" s="86">
        <v>-0.96873830290365925</v>
      </c>
      <c r="G67" s="86">
        <v>-35.886663832273015</v>
      </c>
      <c r="H67" s="81">
        <f>G67-21.92*F67*B91/1000</f>
        <v>-29.282658572782424</v>
      </c>
      <c r="I67" s="81">
        <f>E67-(E67-B91/1000)*(-0.72-F67)/(-0.72-0.16)</f>
        <v>2.6035921279536689</v>
      </c>
    </row>
    <row r="68" spans="1:9" x14ac:dyDescent="0.25">
      <c r="A68" s="20" t="s">
        <v>261</v>
      </c>
      <c r="B68" s="104">
        <v>288</v>
      </c>
      <c r="C68" s="78">
        <v>9.0579475801846497E-4</v>
      </c>
      <c r="D68" s="78">
        <v>0.28174017234424581</v>
      </c>
      <c r="E68" s="79">
        <v>2.1145503086411752</v>
      </c>
      <c r="F68" s="80">
        <v>-0.97271702536088966</v>
      </c>
      <c r="G68" s="80">
        <v>-36.489739286570398</v>
      </c>
      <c r="H68" s="81">
        <f t="shared" ref="H68:H81" si="8">G68-21.92*F68*B68/1000</f>
        <v>-30.349015614148115</v>
      </c>
      <c r="I68" s="81">
        <f t="shared" ref="I68:I81" si="9">E68-(E68-B68/1000)*(-0.72-F68)/(-0.72-0.16)</f>
        <v>2.6390961730409623</v>
      </c>
    </row>
    <row r="69" spans="1:9" x14ac:dyDescent="0.25">
      <c r="A69" s="20" t="s">
        <v>262</v>
      </c>
      <c r="B69" s="104">
        <v>288</v>
      </c>
      <c r="C69" s="78">
        <v>6.3899524057271426E-4</v>
      </c>
      <c r="D69" s="78">
        <v>0.28176564574362312</v>
      </c>
      <c r="E69" s="79">
        <v>2.0651443804753695</v>
      </c>
      <c r="F69" s="80">
        <v>-0.98075315540443631</v>
      </c>
      <c r="G69" s="80">
        <v>-35.58889339739801</v>
      </c>
      <c r="H69" s="81">
        <f t="shared" si="8"/>
        <v>-29.39743795745602</v>
      </c>
      <c r="I69" s="81">
        <f t="shared" si="9"/>
        <v>2.591730749586977</v>
      </c>
    </row>
    <row r="70" spans="1:9" x14ac:dyDescent="0.25">
      <c r="A70" s="20" t="s">
        <v>263</v>
      </c>
      <c r="B70" s="104">
        <v>288</v>
      </c>
      <c r="C70" s="78">
        <v>8.328161486112984E-4</v>
      </c>
      <c r="D70" s="78">
        <v>0.28176765569320461</v>
      </c>
      <c r="E70" s="79">
        <v>2.0728384464421725</v>
      </c>
      <c r="F70" s="80">
        <v>-0.97491517624664759</v>
      </c>
      <c r="G70" s="80">
        <v>-35.517813177945442</v>
      </c>
      <c r="H70" s="81">
        <f t="shared" si="8"/>
        <v>-29.363212666907405</v>
      </c>
      <c r="I70" s="81">
        <f t="shared" si="9"/>
        <v>2.5898639091087623</v>
      </c>
    </row>
    <row r="71" spans="1:9" x14ac:dyDescent="0.25">
      <c r="A71" s="20" t="s">
        <v>264</v>
      </c>
      <c r="B71" s="104">
        <v>288</v>
      </c>
      <c r="C71" s="78">
        <v>1.4736929447464299E-3</v>
      </c>
      <c r="D71" s="78">
        <v>0.28177345743051901</v>
      </c>
      <c r="E71" s="79">
        <v>2.1000235917158667</v>
      </c>
      <c r="F71" s="80">
        <v>-0.95561165829077022</v>
      </c>
      <c r="G71" s="80">
        <v>-35.312639493337848</v>
      </c>
      <c r="H71" s="81">
        <f t="shared" si="8"/>
        <v>-29.279901319014549</v>
      </c>
      <c r="I71" s="81">
        <f t="shared" si="9"/>
        <v>2.5851757318365176</v>
      </c>
    </row>
    <row r="72" spans="1:9" ht="15.75" customHeight="1" x14ac:dyDescent="0.25">
      <c r="A72" s="20" t="s">
        <v>265</v>
      </c>
      <c r="B72" s="104">
        <v>288</v>
      </c>
      <c r="C72" s="78">
        <v>1.6107444174624161E-3</v>
      </c>
      <c r="D72" s="78">
        <v>0.28178051584650082</v>
      </c>
      <c r="E72" s="79">
        <v>2.0978141042100851</v>
      </c>
      <c r="F72" s="80">
        <v>-0.95148360188366221</v>
      </c>
      <c r="G72" s="80">
        <v>-35.063024397720135</v>
      </c>
      <c r="H72" s="81">
        <f t="shared" si="8"/>
        <v>-29.056346478372649</v>
      </c>
      <c r="I72" s="81">
        <f t="shared" si="9"/>
        <v>2.573884885553726</v>
      </c>
    </row>
    <row r="73" spans="1:9" x14ac:dyDescent="0.25">
      <c r="A73" s="20" t="s">
        <v>266</v>
      </c>
      <c r="B73" s="104">
        <v>288</v>
      </c>
      <c r="C73" s="78">
        <v>4.1535132150780503E-4</v>
      </c>
      <c r="D73" s="78">
        <v>0.28177481012399358</v>
      </c>
      <c r="E73" s="79">
        <v>2.0407773570638819</v>
      </c>
      <c r="F73" s="80">
        <v>-0.98748941802687329</v>
      </c>
      <c r="G73" s="80">
        <v>-35.264802597373411</v>
      </c>
      <c r="H73" s="81">
        <f t="shared" si="8"/>
        <v>-29.030821400946479</v>
      </c>
      <c r="I73" s="81">
        <f t="shared" si="9"/>
        <v>2.573560760668085</v>
      </c>
    </row>
    <row r="74" spans="1:9" x14ac:dyDescent="0.25">
      <c r="A74" s="20" t="s">
        <v>267</v>
      </c>
      <c r="B74" s="104">
        <v>288</v>
      </c>
      <c r="C74" s="78">
        <v>7.400181442510492E-4</v>
      </c>
      <c r="D74" s="78">
        <v>0.28177671296999962</v>
      </c>
      <c r="E74" s="79">
        <v>2.0554328020819428</v>
      </c>
      <c r="F74" s="80">
        <v>-0.97771029685990818</v>
      </c>
      <c r="G74" s="80">
        <v>-35.197510008077025</v>
      </c>
      <c r="H74" s="81">
        <f t="shared" si="8"/>
        <v>-29.0252640124123</v>
      </c>
      <c r="I74" s="81">
        <f t="shared" si="9"/>
        <v>2.5730301112915757</v>
      </c>
    </row>
    <row r="75" spans="1:9" x14ac:dyDescent="0.25">
      <c r="A75" s="20" t="s">
        <v>268</v>
      </c>
      <c r="B75" s="104">
        <v>288</v>
      </c>
      <c r="C75" s="78">
        <v>9.8882774819584887E-4</v>
      </c>
      <c r="D75" s="78">
        <v>0.28179174507536531</v>
      </c>
      <c r="E75" s="79">
        <v>2.0481320153758831</v>
      </c>
      <c r="F75" s="80">
        <v>-0.97021603168084791</v>
      </c>
      <c r="G75" s="80">
        <v>-34.665911923200674</v>
      </c>
      <c r="H75" s="81">
        <f t="shared" si="8"/>
        <v>-28.540976923840748</v>
      </c>
      <c r="I75" s="81">
        <f t="shared" si="9"/>
        <v>2.5486016155142543</v>
      </c>
    </row>
    <row r="76" spans="1:9" x14ac:dyDescent="0.25">
      <c r="A76" s="20" t="s">
        <v>269</v>
      </c>
      <c r="B76" s="104">
        <v>288</v>
      </c>
      <c r="C76" s="78">
        <v>1.0205331449980319E-3</v>
      </c>
      <c r="D76" s="78">
        <v>0.28179640577226028</v>
      </c>
      <c r="E76" s="79">
        <v>2.0434083815510582</v>
      </c>
      <c r="F76" s="80">
        <v>-0.96926104984945682</v>
      </c>
      <c r="G76" s="80">
        <v>-34.50109019774716</v>
      </c>
      <c r="H76" s="81">
        <f t="shared" si="8"/>
        <v>-28.382183960489535</v>
      </c>
      <c r="I76" s="81">
        <f t="shared" si="9"/>
        <v>2.5406298998464587</v>
      </c>
    </row>
    <row r="77" spans="1:9" x14ac:dyDescent="0.25">
      <c r="A77" s="20" t="s">
        <v>270</v>
      </c>
      <c r="B77" s="104">
        <v>288</v>
      </c>
      <c r="C77" s="78">
        <v>9.3910591000698109E-4</v>
      </c>
      <c r="D77" s="78">
        <v>0.2818023602811156</v>
      </c>
      <c r="E77" s="79">
        <v>2.0308537811895335</v>
      </c>
      <c r="F77" s="80">
        <v>-0.97171367740942827</v>
      </c>
      <c r="G77" s="80">
        <v>-34.290513872816675</v>
      </c>
      <c r="H77" s="81">
        <f t="shared" si="8"/>
        <v>-28.156124295878051</v>
      </c>
      <c r="I77" s="81">
        <f t="shared" si="9"/>
        <v>2.5293766612465158</v>
      </c>
    </row>
    <row r="78" spans="1:9" x14ac:dyDescent="0.25">
      <c r="A78" s="20" t="s">
        <v>271</v>
      </c>
      <c r="B78" s="104">
        <v>288</v>
      </c>
      <c r="C78" s="78">
        <v>1.0075716597498399E-3</v>
      </c>
      <c r="D78" s="78">
        <v>0.28180484543621198</v>
      </c>
      <c r="E78" s="79">
        <v>2.0310753201219907</v>
      </c>
      <c r="F78" s="80">
        <v>-0.96965145603163128</v>
      </c>
      <c r="G78" s="80">
        <v>-34.202628399843114</v>
      </c>
      <c r="H78" s="81">
        <f t="shared" si="8"/>
        <v>-28.081257543973667</v>
      </c>
      <c r="I78" s="81">
        <f t="shared" si="9"/>
        <v>2.5255767878961461</v>
      </c>
    </row>
    <row r="79" spans="1:9" x14ac:dyDescent="0.25">
      <c r="A79" s="20" t="s">
        <v>272</v>
      </c>
      <c r="B79" s="104">
        <v>288</v>
      </c>
      <c r="C79" s="78">
        <v>1.052072346284276E-3</v>
      </c>
      <c r="D79" s="78">
        <v>0.28180934816198211</v>
      </c>
      <c r="E79" s="79">
        <v>2.0272327140529334</v>
      </c>
      <c r="F79" s="80">
        <v>-0.96831107390710014</v>
      </c>
      <c r="G79" s="80">
        <v>-34.043393193735618</v>
      </c>
      <c r="H79" s="81">
        <f t="shared" si="8"/>
        <v>-27.930484116603051</v>
      </c>
      <c r="I79" s="81">
        <f t="shared" si="9"/>
        <v>2.5179949220084383</v>
      </c>
    </row>
    <row r="80" spans="1:9" x14ac:dyDescent="0.25">
      <c r="A80" s="20" t="s">
        <v>273</v>
      </c>
      <c r="B80" s="104">
        <v>288</v>
      </c>
      <c r="C80" s="78">
        <v>2.9788379452934488E-3</v>
      </c>
      <c r="D80" s="78">
        <v>0.28183204976051679</v>
      </c>
      <c r="E80" s="79">
        <v>2.1023393231239469</v>
      </c>
      <c r="F80" s="80">
        <v>-0.91027596550320933</v>
      </c>
      <c r="G80" s="80">
        <v>-33.240569769398263</v>
      </c>
      <c r="H80" s="81">
        <f t="shared" si="8"/>
        <v>-27.494034010215124</v>
      </c>
      <c r="I80" s="81">
        <f t="shared" si="9"/>
        <v>2.494640648644229</v>
      </c>
    </row>
    <row r="81" spans="1:9" x14ac:dyDescent="0.25">
      <c r="A81" s="20" t="s">
        <v>274</v>
      </c>
      <c r="B81" s="104">
        <v>288</v>
      </c>
      <c r="C81" s="78">
        <v>1.051626730517083E-3</v>
      </c>
      <c r="D81" s="78">
        <v>0.28199621091163052</v>
      </c>
      <c r="E81" s="79">
        <v>1.7685558436061055</v>
      </c>
      <c r="F81" s="80">
        <v>-0.96832449606876259</v>
      </c>
      <c r="G81" s="80">
        <v>-27.435145218391852</v>
      </c>
      <c r="H81" s="81">
        <f t="shared" si="8"/>
        <v>-21.322151407689596</v>
      </c>
      <c r="I81" s="81">
        <f t="shared" si="9"/>
        <v>2.1863493478846827</v>
      </c>
    </row>
    <row r="82" spans="1:9" x14ac:dyDescent="0.25">
      <c r="A82" s="82" t="s">
        <v>206</v>
      </c>
      <c r="B82" s="105"/>
      <c r="H82" s="93">
        <f>SUM(H67:H81)/15</f>
        <v>-28.312791352048645</v>
      </c>
      <c r="I82" s="93">
        <f>SUM(I67:I81)/15</f>
        <v>2.538206955472067</v>
      </c>
    </row>
    <row r="83" spans="1:9" x14ac:dyDescent="0.25">
      <c r="A83" s="82"/>
      <c r="B83" s="105"/>
      <c r="C83" s="84"/>
      <c r="D83" s="94" t="s">
        <v>275</v>
      </c>
      <c r="H83" s="93"/>
      <c r="I83" s="93"/>
    </row>
    <row r="84" spans="1:9" x14ac:dyDescent="0.25">
      <c r="A84" s="77" t="s">
        <v>276</v>
      </c>
      <c r="B84" s="64">
        <v>281</v>
      </c>
      <c r="C84" s="78">
        <v>1.0823586623943499E-3</v>
      </c>
      <c r="D84" s="78">
        <v>0.28172905187328628</v>
      </c>
      <c r="E84" s="64">
        <v>2.1396975488994769</v>
      </c>
      <c r="F84" s="64">
        <v>-0.96739883547004968</v>
      </c>
      <c r="G84" s="64">
        <v>-36.883005626926476</v>
      </c>
      <c r="H84" s="81">
        <f>G84-21.92*F84*B84/1000</f>
        <v>-30.924293151871996</v>
      </c>
      <c r="I84" s="81">
        <f>E84-(E84-B84/1000)*(-0.72-F84)/(-0.72-0.16)</f>
        <v>2.6622425592276207</v>
      </c>
    </row>
    <row r="85" spans="1:9" x14ac:dyDescent="0.25">
      <c r="A85" s="77" t="s">
        <v>277</v>
      </c>
      <c r="B85" s="64">
        <v>281</v>
      </c>
      <c r="C85" s="78">
        <v>9.8399695807123259E-4</v>
      </c>
      <c r="D85" s="78">
        <v>0.28177907393879509</v>
      </c>
      <c r="E85" s="64">
        <v>2.0653283161624008</v>
      </c>
      <c r="F85" s="64">
        <v>-0.97036153740749298</v>
      </c>
      <c r="G85" s="64">
        <v>-35.114016281843078</v>
      </c>
      <c r="H85" s="81">
        <f>G85-21.92*F85*B85/1000</f>
        <v>-29.137054984950876</v>
      </c>
      <c r="I85" s="81">
        <f>E85-(E85-B85/1000)*(-0.72-F85)/(-0.72-0.16)</f>
        <v>2.5729728394284712</v>
      </c>
    </row>
    <row r="86" spans="1:9" x14ac:dyDescent="0.25">
      <c r="A86" s="77" t="s">
        <v>278</v>
      </c>
      <c r="B86" s="64">
        <v>281</v>
      </c>
      <c r="C86" s="78">
        <v>1.01123160259208E-3</v>
      </c>
      <c r="D86" s="78">
        <v>0.28179192754753202</v>
      </c>
      <c r="E86" s="64">
        <v>2.0490845106141777</v>
      </c>
      <c r="F86" s="64">
        <v>-0.9695412167893952</v>
      </c>
      <c r="G86" s="64">
        <v>-34.659458944591435</v>
      </c>
      <c r="H86" s="81">
        <f>G86-21.92*F86*B86/1000</f>
        <v>-28.687550428952818</v>
      </c>
      <c r="I86" s="81">
        <f>E86-(E86-B86/1000)*(-0.72-F86)/(-0.72-0.16)</f>
        <v>2.5504594653472963</v>
      </c>
    </row>
    <row r="87" spans="1:9" x14ac:dyDescent="0.25">
      <c r="A87" s="77" t="s">
        <v>279</v>
      </c>
      <c r="B87" s="64">
        <v>281</v>
      </c>
      <c r="C87" s="78">
        <v>1.1227711583688691E-3</v>
      </c>
      <c r="D87" s="78">
        <v>0.28180694118771532</v>
      </c>
      <c r="E87" s="64">
        <v>2.0343351929250555</v>
      </c>
      <c r="F87" s="64">
        <v>-0.96618159161539552</v>
      </c>
      <c r="G87" s="64">
        <v>-34.128513865754329</v>
      </c>
      <c r="H87" s="81">
        <f>G87-21.92*F87*B87/1000</f>
        <v>-28.177299028567468</v>
      </c>
      <c r="I87" s="81">
        <f>E87-(E87-B87/1000)*(-0.72-F87)/(-0.72-0.16)</f>
        <v>2.5248338843223017</v>
      </c>
    </row>
    <row r="88" spans="1:9" x14ac:dyDescent="0.25">
      <c r="A88" s="77" t="s">
        <v>280</v>
      </c>
      <c r="B88" s="64">
        <v>281</v>
      </c>
      <c r="C88" s="78">
        <v>6.0029418756122807E-4</v>
      </c>
      <c r="D88" s="78">
        <v>0.2818210091134733</v>
      </c>
      <c r="E88" s="64">
        <v>1.9875317495299121</v>
      </c>
      <c r="F88" s="64">
        <v>-0.98191884977225219</v>
      </c>
      <c r="G88" s="64">
        <v>-33.631013202393149</v>
      </c>
      <c r="H88" s="81">
        <f>G88-21.92*F88*B88/1000</f>
        <v>-27.582864408843967</v>
      </c>
      <c r="I88" s="81">
        <f>E88-(E88-B88/1000)*(-0.72-F88)/(-0.72-0.16)</f>
        <v>2.4954554233216211</v>
      </c>
    </row>
    <row r="89" spans="1:9" x14ac:dyDescent="0.25">
      <c r="A89" s="82" t="s">
        <v>206</v>
      </c>
      <c r="C89" s="78"/>
      <c r="D89" s="78"/>
      <c r="H89" s="83">
        <f>SUM(H84:H88)/5</f>
        <v>-28.901812400637425</v>
      </c>
      <c r="I89" s="83">
        <f>SUM(I84:I88)/5</f>
        <v>2.5611928343294621</v>
      </c>
    </row>
    <row r="90" spans="1:9" x14ac:dyDescent="0.25">
      <c r="B90" s="2"/>
      <c r="C90" s="106"/>
      <c r="D90" s="7"/>
      <c r="F90" s="94" t="s">
        <v>281</v>
      </c>
    </row>
    <row r="91" spans="1:9" x14ac:dyDescent="0.25">
      <c r="A91" s="77" t="s">
        <v>282</v>
      </c>
      <c r="B91" s="64">
        <v>311</v>
      </c>
      <c r="C91" s="78">
        <v>1.4183515865396851E-3</v>
      </c>
      <c r="D91" s="78">
        <v>0.28274384684966553</v>
      </c>
      <c r="E91" s="89">
        <v>0.72810860469972061</v>
      </c>
      <c r="F91" s="86">
        <v>-0.95727856667049138</v>
      </c>
      <c r="G91" s="86">
        <v>-0.99561308525952796</v>
      </c>
      <c r="H91" s="87">
        <f>[2]Лист2!$H$385</f>
        <v>-0.99561308525952796</v>
      </c>
      <c r="I91" s="87">
        <f>E91-(E91-B108/1000)*(-0.72-F91)/(-0.72-0.16)</f>
        <v>0.87643699246819062</v>
      </c>
    </row>
    <row r="92" spans="1:9" x14ac:dyDescent="0.25">
      <c r="A92" s="77" t="s">
        <v>283</v>
      </c>
      <c r="B92" s="64">
        <v>311</v>
      </c>
      <c r="C92" s="78">
        <v>9.4498394725864743E-4</v>
      </c>
      <c r="D92" s="78">
        <v>0.28274286288666539</v>
      </c>
      <c r="E92" s="79">
        <v>0.72035635342427717</v>
      </c>
      <c r="F92" s="80">
        <v>-0.97153662809461905</v>
      </c>
      <c r="G92" s="80">
        <v>-1.0304101302327506</v>
      </c>
      <c r="H92" s="81">
        <f t="shared" ref="H92:H105" si="10">G92-21.92*F92*B92/1000</f>
        <v>5.5926716478836394</v>
      </c>
      <c r="I92" s="81">
        <f t="shared" ref="I92:I105" si="11">E92-(E92-B92/1000)*(-0.72-F92)/(-0.72-0.16)</f>
        <v>0.83736557709410886</v>
      </c>
    </row>
    <row r="93" spans="1:9" x14ac:dyDescent="0.25">
      <c r="A93" s="77" t="s">
        <v>284</v>
      </c>
      <c r="B93" s="64">
        <v>311</v>
      </c>
      <c r="C93" s="78">
        <v>7.9637065859840153E-4</v>
      </c>
      <c r="D93" s="78">
        <v>0.28274235132999159</v>
      </c>
      <c r="E93" s="79">
        <v>0.7182473676155372</v>
      </c>
      <c r="F93" s="80">
        <v>-0.97601293196992767</v>
      </c>
      <c r="G93" s="80">
        <v>-1.0485009126937062</v>
      </c>
      <c r="H93" s="81">
        <f t="shared" si="10"/>
        <v>5.6050963660971282</v>
      </c>
      <c r="I93" s="81">
        <f t="shared" si="11"/>
        <v>0.83672531377495618</v>
      </c>
    </row>
    <row r="94" spans="1:9" x14ac:dyDescent="0.25">
      <c r="A94" s="77" t="s">
        <v>285</v>
      </c>
      <c r="B94" s="64">
        <v>311</v>
      </c>
      <c r="C94" s="78">
        <v>4.8619280066916371E-4</v>
      </c>
      <c r="D94" s="78">
        <v>0.28274871048302991</v>
      </c>
      <c r="E94" s="79">
        <v>0.70354441299651604</v>
      </c>
      <c r="F94" s="80">
        <v>-0.98535563853406138</v>
      </c>
      <c r="G94" s="80">
        <v>-0.8236146779072584</v>
      </c>
      <c r="H94" s="81">
        <f t="shared" si="10"/>
        <v>5.8936729526560621</v>
      </c>
      <c r="I94" s="81">
        <f t="shared" si="11"/>
        <v>0.82191245090977605</v>
      </c>
    </row>
    <row r="95" spans="1:9" x14ac:dyDescent="0.25">
      <c r="A95" s="77" t="s">
        <v>286</v>
      </c>
      <c r="B95" s="64">
        <v>311</v>
      </c>
      <c r="C95" s="78">
        <v>1.0330805827697409E-3</v>
      </c>
      <c r="D95" s="78">
        <v>0.2827567614498625</v>
      </c>
      <c r="E95" s="79">
        <v>0.70238418469892272</v>
      </c>
      <c r="F95" s="80">
        <v>-0.96888311497681501</v>
      </c>
      <c r="G95" s="80">
        <v>-0.53889883501634372</v>
      </c>
      <c r="H95" s="81">
        <f t="shared" si="10"/>
        <v>6.0660936257544016</v>
      </c>
      <c r="I95" s="81">
        <f t="shared" si="11"/>
        <v>0.81307613360861475</v>
      </c>
    </row>
    <row r="96" spans="1:9" x14ac:dyDescent="0.25">
      <c r="A96" s="77" t="s">
        <v>287</v>
      </c>
      <c r="B96" s="64">
        <v>311</v>
      </c>
      <c r="C96" s="78">
        <v>5.0207657379332899E-4</v>
      </c>
      <c r="D96" s="78">
        <v>0.28276998753967209</v>
      </c>
      <c r="E96" s="79">
        <v>0.67415042557636018</v>
      </c>
      <c r="F96" s="80">
        <v>-0.98487721163273101</v>
      </c>
      <c r="G96" s="80">
        <v>-7.1169009941973727E-2</v>
      </c>
      <c r="H96" s="81">
        <f t="shared" si="10"/>
        <v>6.64285712702375</v>
      </c>
      <c r="I96" s="81">
        <f t="shared" si="11"/>
        <v>0.78345755299670783</v>
      </c>
    </row>
    <row r="97" spans="1:9" x14ac:dyDescent="0.25">
      <c r="A97" s="77" t="s">
        <v>288</v>
      </c>
      <c r="B97" s="64">
        <v>311</v>
      </c>
      <c r="C97" s="78">
        <v>5.7643279936920634E-4</v>
      </c>
      <c r="D97" s="78">
        <v>0.28277358893305549</v>
      </c>
      <c r="E97" s="79">
        <v>0.67043114599633646</v>
      </c>
      <c r="F97" s="80">
        <v>-0.98263756628406007</v>
      </c>
      <c r="G97" s="80">
        <v>5.6191315103149009E-2</v>
      </c>
      <c r="H97" s="81">
        <f t="shared" si="10"/>
        <v>6.7549495209695412</v>
      </c>
      <c r="I97" s="81">
        <f t="shared" si="11"/>
        <v>0.77770401125902799</v>
      </c>
    </row>
    <row r="98" spans="1:9" x14ac:dyDescent="0.25">
      <c r="A98" s="77" t="s">
        <v>289</v>
      </c>
      <c r="B98" s="64">
        <v>311</v>
      </c>
      <c r="C98" s="78">
        <v>1.2249638547443941E-3</v>
      </c>
      <c r="D98" s="78">
        <v>0.28277982691976772</v>
      </c>
      <c r="E98" s="79">
        <v>0.67317817336788865</v>
      </c>
      <c r="F98" s="80">
        <v>-0.96310349835107245</v>
      </c>
      <c r="G98" s="80">
        <v>0.2767926020852407</v>
      </c>
      <c r="H98" s="81">
        <f t="shared" si="10"/>
        <v>6.8423847227643053</v>
      </c>
      <c r="I98" s="81">
        <f t="shared" si="11"/>
        <v>0.7732313335634966</v>
      </c>
    </row>
    <row r="99" spans="1:9" x14ac:dyDescent="0.25">
      <c r="A99" s="77" t="s">
        <v>290</v>
      </c>
      <c r="B99" s="64">
        <v>311</v>
      </c>
      <c r="C99" s="78">
        <v>6.1805822080754217E-4</v>
      </c>
      <c r="D99" s="78">
        <v>0.28277702194187498</v>
      </c>
      <c r="E99" s="79">
        <v>0.66635872696610443</v>
      </c>
      <c r="F99" s="80">
        <v>-0.98138378852989328</v>
      </c>
      <c r="G99" s="80">
        <v>0.17759685806861825</v>
      </c>
      <c r="H99" s="81">
        <f t="shared" si="10"/>
        <v>6.867807910531524</v>
      </c>
      <c r="I99" s="81">
        <f t="shared" si="11"/>
        <v>0.77190987508151387</v>
      </c>
    </row>
    <row r="100" spans="1:9" x14ac:dyDescent="0.25">
      <c r="A100" s="77" t="s">
        <v>291</v>
      </c>
      <c r="B100" s="64">
        <v>311</v>
      </c>
      <c r="C100" s="78">
        <v>1.074833442176125E-3</v>
      </c>
      <c r="D100" s="78">
        <v>0.28278313335454403</v>
      </c>
      <c r="E100" s="79">
        <v>0.66580143612809373</v>
      </c>
      <c r="F100" s="80">
        <v>-0.96762549872963477</v>
      </c>
      <c r="G100" s="80">
        <v>0.39372195776099517</v>
      </c>
      <c r="H100" s="81">
        <f t="shared" si="10"/>
        <v>6.9901410976607634</v>
      </c>
      <c r="I100" s="81">
        <f t="shared" si="11"/>
        <v>0.76563993904992311</v>
      </c>
    </row>
    <row r="101" spans="1:9" x14ac:dyDescent="0.25">
      <c r="A101" s="77" t="s">
        <v>292</v>
      </c>
      <c r="B101" s="64">
        <v>311</v>
      </c>
      <c r="C101" s="78">
        <v>1.426175146720702E-3</v>
      </c>
      <c r="D101" s="78">
        <v>0.28278811290908162</v>
      </c>
      <c r="E101" s="79">
        <v>0.66496452865731692</v>
      </c>
      <c r="F101" s="80">
        <v>-0.95704291726744872</v>
      </c>
      <c r="G101" s="80">
        <v>0.56981982238690776</v>
      </c>
      <c r="H101" s="81">
        <f t="shared" si="10"/>
        <v>7.0940962345491778</v>
      </c>
      <c r="I101" s="81">
        <f t="shared" si="11"/>
        <v>0.7603108746597349</v>
      </c>
    </row>
    <row r="102" spans="1:9" x14ac:dyDescent="0.25">
      <c r="A102" s="77" t="s">
        <v>293</v>
      </c>
      <c r="B102" s="64">
        <v>311</v>
      </c>
      <c r="C102" s="78">
        <v>1.63349641241236E-3</v>
      </c>
      <c r="D102" s="78">
        <v>0.28280763119526298</v>
      </c>
      <c r="E102" s="79">
        <v>0.64060181811252581</v>
      </c>
      <c r="F102" s="80">
        <v>-0.95079830083095307</v>
      </c>
      <c r="G102" s="80">
        <v>1.2600680146168663</v>
      </c>
      <c r="H102" s="81">
        <f t="shared" si="10"/>
        <v>7.7417741271775737</v>
      </c>
      <c r="I102" s="81">
        <f t="shared" si="11"/>
        <v>0.72704674944339376</v>
      </c>
    </row>
    <row r="103" spans="1:9" x14ac:dyDescent="0.25">
      <c r="A103" s="77" t="s">
        <v>294</v>
      </c>
      <c r="B103" s="64">
        <v>311</v>
      </c>
      <c r="C103" s="78">
        <v>1.3358329915823829E-3</v>
      </c>
      <c r="D103" s="78">
        <v>0.28283814532122109</v>
      </c>
      <c r="E103" s="79">
        <v>0.59189355828808299</v>
      </c>
      <c r="F103" s="80">
        <v>-0.95976406651860291</v>
      </c>
      <c r="G103" s="80">
        <v>2.3391750675827438</v>
      </c>
      <c r="H103" s="81">
        <f t="shared" si="10"/>
        <v>8.8820018807280423</v>
      </c>
      <c r="I103" s="81">
        <f t="shared" si="11"/>
        <v>0.66842558305402733</v>
      </c>
    </row>
    <row r="104" spans="1:9" x14ac:dyDescent="0.25">
      <c r="A104" s="77" t="s">
        <v>295</v>
      </c>
      <c r="B104" s="64">
        <v>311</v>
      </c>
      <c r="C104" s="78">
        <v>2.3174156670499589E-3</v>
      </c>
      <c r="D104" s="78">
        <v>0.28289265743367947</v>
      </c>
      <c r="E104" s="79">
        <v>0.52783855649455547</v>
      </c>
      <c r="F104" s="80">
        <v>-0.93019832328162777</v>
      </c>
      <c r="G104" s="80">
        <v>4.266951242677397</v>
      </c>
      <c r="H104" s="81">
        <f t="shared" si="10"/>
        <v>10.608224836287047</v>
      </c>
      <c r="I104" s="81">
        <f t="shared" si="11"/>
        <v>0.57963298944678743</v>
      </c>
    </row>
    <row r="105" spans="1:9" x14ac:dyDescent="0.25">
      <c r="A105" s="77" t="s">
        <v>296</v>
      </c>
      <c r="B105" s="64">
        <v>311</v>
      </c>
      <c r="C105" s="78">
        <v>3.3087590505782001E-3</v>
      </c>
      <c r="D105" s="78">
        <v>0.28290760000225301</v>
      </c>
      <c r="E105" s="79">
        <v>0.52009236176791485</v>
      </c>
      <c r="F105" s="80">
        <v>-0.90033858281390966</v>
      </c>
      <c r="G105" s="80">
        <v>4.7953829322922026</v>
      </c>
      <c r="H105" s="81">
        <f t="shared" si="10"/>
        <v>10.933099091964564</v>
      </c>
      <c r="I105" s="81">
        <f t="shared" si="11"/>
        <v>0.56294170290250467</v>
      </c>
    </row>
    <row r="106" spans="1:9" x14ac:dyDescent="0.25">
      <c r="A106" s="82" t="s">
        <v>206</v>
      </c>
      <c r="H106" s="93">
        <f>SUM(H92:H105)/14</f>
        <v>7.3224907958605376</v>
      </c>
      <c r="I106" s="93">
        <f>SUM(I92:I105)/14</f>
        <v>0.7485271490603268</v>
      </c>
    </row>
    <row r="107" spans="1:9" x14ac:dyDescent="0.25">
      <c r="C107" s="84"/>
      <c r="D107" s="94" t="s">
        <v>297</v>
      </c>
    </row>
    <row r="108" spans="1:9" x14ac:dyDescent="0.25">
      <c r="A108" s="77" t="s">
        <v>298</v>
      </c>
      <c r="B108" s="84">
        <v>178</v>
      </c>
      <c r="C108" s="78">
        <v>2.1237497741546868E-3</v>
      </c>
      <c r="D108" s="78">
        <v>0.28260708258439182</v>
      </c>
      <c r="E108" s="86">
        <v>0.94095345804716757</v>
      </c>
      <c r="F108" s="86">
        <v>-0.93603163330859374</v>
      </c>
      <c r="G108" s="86">
        <v>-5.8321692249652113</v>
      </c>
      <c r="H108" s="107">
        <f>G108-21.92*F108*B125/1000</f>
        <v>0.50783511629122025</v>
      </c>
      <c r="I108" s="107">
        <f>E108-(E108-B125/1000)*(-0.72-F108)/(-0.72-0.16)</f>
        <v>1.0960920236346032</v>
      </c>
    </row>
    <row r="109" spans="1:9" x14ac:dyDescent="0.25">
      <c r="A109" s="77" t="s">
        <v>299</v>
      </c>
      <c r="B109" s="84">
        <v>178</v>
      </c>
      <c r="C109" s="78">
        <v>2.1237497741546868E-3</v>
      </c>
      <c r="D109" s="78">
        <v>0.28258891449128543</v>
      </c>
      <c r="E109" s="79">
        <v>0.9673050156323445</v>
      </c>
      <c r="F109" s="80">
        <v>-0.93603163330859374</v>
      </c>
      <c r="G109" s="80">
        <v>-6.4746689458150541</v>
      </c>
      <c r="H109" s="81">
        <f t="shared" ref="H109:H122" si="12">G109-21.92*F109*B109/1000</f>
        <v>-2.8224981602369152</v>
      </c>
      <c r="I109" s="81">
        <f t="shared" ref="I109:I122" si="13">E109-(E109-B109/1000)*(-0.72-F109)/(-0.72-0.16)</f>
        <v>1.1610718925706633</v>
      </c>
    </row>
    <row r="110" spans="1:9" x14ac:dyDescent="0.25">
      <c r="A110" s="77" t="s">
        <v>300</v>
      </c>
      <c r="B110" s="84">
        <v>178</v>
      </c>
      <c r="C110" s="78">
        <v>2.1237497741546868E-3</v>
      </c>
      <c r="D110" s="78">
        <v>0.28259772560909802</v>
      </c>
      <c r="E110" s="79">
        <v>0.95452672012357365</v>
      </c>
      <c r="F110" s="80">
        <v>-0.93603163330859374</v>
      </c>
      <c r="G110" s="80">
        <v>-6.1630709865900801</v>
      </c>
      <c r="H110" s="81">
        <f t="shared" si="12"/>
        <v>-2.5109002010119412</v>
      </c>
      <c r="I110" s="81">
        <f t="shared" si="13"/>
        <v>1.145156647005461</v>
      </c>
    </row>
    <row r="111" spans="1:9" x14ac:dyDescent="0.25">
      <c r="A111" s="77" t="s">
        <v>301</v>
      </c>
      <c r="B111" s="84">
        <v>178</v>
      </c>
      <c r="C111" s="78">
        <v>2.1237497741546868E-3</v>
      </c>
      <c r="D111" s="78">
        <v>0.28260008524289171</v>
      </c>
      <c r="E111" s="79">
        <v>0.95110415115838032</v>
      </c>
      <c r="F111" s="80">
        <v>-0.93603163330859374</v>
      </c>
      <c r="G111" s="80">
        <v>-6.0796244715999315</v>
      </c>
      <c r="H111" s="81">
        <f t="shared" si="12"/>
        <v>-2.4274536860217926</v>
      </c>
      <c r="I111" s="81">
        <f t="shared" si="13"/>
        <v>1.1408938698997426</v>
      </c>
    </row>
    <row r="112" spans="1:9" x14ac:dyDescent="0.25">
      <c r="A112" s="77" t="s">
        <v>302</v>
      </c>
      <c r="B112" s="84">
        <v>178</v>
      </c>
      <c r="C112" s="78">
        <v>2.1237497741546868E-3</v>
      </c>
      <c r="D112" s="78">
        <v>0.28260106931572537</v>
      </c>
      <c r="E112" s="79">
        <v>0.94967672219003152</v>
      </c>
      <c r="F112" s="80">
        <v>-0.93603163330859374</v>
      </c>
      <c r="G112" s="80">
        <v>-6.0448235424526153</v>
      </c>
      <c r="H112" s="81">
        <f t="shared" si="12"/>
        <v>-2.3926527568744764</v>
      </c>
      <c r="I112" s="81">
        <f t="shared" si="13"/>
        <v>1.1391160206910935</v>
      </c>
    </row>
    <row r="113" spans="1:9" x14ac:dyDescent="0.25">
      <c r="A113" s="77" t="s">
        <v>303</v>
      </c>
      <c r="B113" s="84">
        <v>178</v>
      </c>
      <c r="C113" s="78">
        <v>2.1237497741546868E-3</v>
      </c>
      <c r="D113" s="78">
        <v>0.2826080466820915</v>
      </c>
      <c r="E113" s="79">
        <v>0.93955473897033903</v>
      </c>
      <c r="F113" s="80">
        <v>-0.93603163330859374</v>
      </c>
      <c r="G113" s="80">
        <v>-5.7980747000596633</v>
      </c>
      <c r="H113" s="81">
        <f t="shared" si="12"/>
        <v>-2.1459039144815244</v>
      </c>
      <c r="I113" s="81">
        <f t="shared" si="13"/>
        <v>1.1265091868267731</v>
      </c>
    </row>
    <row r="114" spans="1:9" x14ac:dyDescent="0.25">
      <c r="A114" s="77" t="s">
        <v>304</v>
      </c>
      <c r="B114" s="84">
        <v>178</v>
      </c>
      <c r="C114" s="78">
        <v>2.1237497741546868E-3</v>
      </c>
      <c r="D114" s="78">
        <v>0.28261667816070202</v>
      </c>
      <c r="E114" s="79">
        <v>0.92703050723390434</v>
      </c>
      <c r="F114" s="80">
        <v>-0.93603163330859374</v>
      </c>
      <c r="G114" s="80">
        <v>-5.4928295339706779</v>
      </c>
      <c r="H114" s="81">
        <f t="shared" si="12"/>
        <v>-1.840658748392539</v>
      </c>
      <c r="I114" s="81">
        <f t="shared" si="13"/>
        <v>1.110910375274478</v>
      </c>
    </row>
    <row r="115" spans="1:9" x14ac:dyDescent="0.25">
      <c r="A115" s="77" t="s">
        <v>305</v>
      </c>
      <c r="B115" s="84">
        <v>178</v>
      </c>
      <c r="C115" s="78">
        <v>2.1237497741546868E-3</v>
      </c>
      <c r="D115" s="78">
        <v>0.28262056296385801</v>
      </c>
      <c r="E115" s="79">
        <v>0.92139272176206799</v>
      </c>
      <c r="F115" s="80">
        <v>-0.93603163330859374</v>
      </c>
      <c r="G115" s="80">
        <v>-5.3554466546201773</v>
      </c>
      <c r="H115" s="81">
        <f t="shared" si="12"/>
        <v>-1.7032758690420384</v>
      </c>
      <c r="I115" s="81">
        <f t="shared" si="13"/>
        <v>1.1038885670711367</v>
      </c>
    </row>
    <row r="116" spans="1:9" x14ac:dyDescent="0.25">
      <c r="A116" s="77" t="s">
        <v>306</v>
      </c>
      <c r="B116" s="84">
        <v>178</v>
      </c>
      <c r="C116" s="78">
        <v>2.1237497741546868E-3</v>
      </c>
      <c r="D116" s="78">
        <v>0.28262332479974078</v>
      </c>
      <c r="E116" s="79">
        <v>0.91738427146082768</v>
      </c>
      <c r="F116" s="80">
        <v>-0.93603163330859374</v>
      </c>
      <c r="G116" s="80">
        <v>-5.2577765924222142</v>
      </c>
      <c r="H116" s="81">
        <f t="shared" si="12"/>
        <v>-1.6056058068440753</v>
      </c>
      <c r="I116" s="81">
        <f t="shared" si="13"/>
        <v>1.0988960803316996</v>
      </c>
    </row>
    <row r="117" spans="1:9" x14ac:dyDescent="0.25">
      <c r="A117" s="77" t="s">
        <v>307</v>
      </c>
      <c r="B117" s="84">
        <v>178</v>
      </c>
      <c r="C117" s="78">
        <v>2.1237497741546868E-3</v>
      </c>
      <c r="D117" s="78">
        <v>0.28263097202066201</v>
      </c>
      <c r="E117" s="79">
        <v>0.90628374630136277</v>
      </c>
      <c r="F117" s="80">
        <v>-0.93603163330859374</v>
      </c>
      <c r="G117" s="80">
        <v>-4.987338892747939</v>
      </c>
      <c r="H117" s="81">
        <f t="shared" si="12"/>
        <v>-1.3351681071698001</v>
      </c>
      <c r="I117" s="81">
        <f t="shared" si="13"/>
        <v>1.0850704817849821</v>
      </c>
    </row>
    <row r="118" spans="1:9" x14ac:dyDescent="0.25">
      <c r="A118" s="77" t="s">
        <v>308</v>
      </c>
      <c r="B118" s="84">
        <v>178</v>
      </c>
      <c r="C118" s="78">
        <v>2.1237497741546868E-3</v>
      </c>
      <c r="D118" s="78">
        <v>0.28264057661196118</v>
      </c>
      <c r="E118" s="79">
        <v>0.89233868859442078</v>
      </c>
      <c r="F118" s="80">
        <v>-0.93603163330859374</v>
      </c>
      <c r="G118" s="80">
        <v>-4.6476803940576072</v>
      </c>
      <c r="H118" s="81">
        <f t="shared" si="12"/>
        <v>-0.99550960847946834</v>
      </c>
      <c r="I118" s="81">
        <f t="shared" si="13"/>
        <v>1.0677020449950705</v>
      </c>
    </row>
    <row r="119" spans="1:9" x14ac:dyDescent="0.25">
      <c r="A119" s="77" t="s">
        <v>309</v>
      </c>
      <c r="B119" s="84">
        <v>178</v>
      </c>
      <c r="C119" s="78">
        <v>2.1237497741546868E-3</v>
      </c>
      <c r="D119" s="78">
        <v>0.2826440768516939</v>
      </c>
      <c r="E119" s="79">
        <v>0.88725573247837897</v>
      </c>
      <c r="F119" s="80">
        <v>-0.93603163330859374</v>
      </c>
      <c r="G119" s="80">
        <v>-4.5238972849548365</v>
      </c>
      <c r="H119" s="81">
        <f t="shared" si="12"/>
        <v>-0.87172649937669755</v>
      </c>
      <c r="I119" s="81">
        <f t="shared" si="13"/>
        <v>1.0613712714792736</v>
      </c>
    </row>
    <row r="120" spans="1:9" x14ac:dyDescent="0.25">
      <c r="A120" s="77" t="s">
        <v>310</v>
      </c>
      <c r="B120" s="84">
        <v>178</v>
      </c>
      <c r="C120" s="78">
        <v>2.1237497741546868E-3</v>
      </c>
      <c r="D120" s="78">
        <v>0.28264676617260631</v>
      </c>
      <c r="E120" s="79">
        <v>0.88335004364427205</v>
      </c>
      <c r="F120" s="80">
        <v>-0.93603163330859374</v>
      </c>
      <c r="G120" s="80">
        <v>-4.4287916552454565</v>
      </c>
      <c r="H120" s="81">
        <f t="shared" si="12"/>
        <v>-0.77662086966731758</v>
      </c>
      <c r="I120" s="81">
        <f t="shared" si="13"/>
        <v>1.0565067731701356</v>
      </c>
    </row>
    <row r="121" spans="1:9" x14ac:dyDescent="0.25">
      <c r="A121" s="77" t="s">
        <v>311</v>
      </c>
      <c r="B121" s="84">
        <v>178</v>
      </c>
      <c r="C121" s="78">
        <v>2.1237497741546868E-3</v>
      </c>
      <c r="D121" s="78">
        <v>0.28264785416581573</v>
      </c>
      <c r="E121" s="79">
        <v>0.88176987501201554</v>
      </c>
      <c r="F121" s="80">
        <v>-0.93603163330859374</v>
      </c>
      <c r="G121" s="80">
        <v>-4.3903156671909471</v>
      </c>
      <c r="H121" s="81">
        <f t="shared" si="12"/>
        <v>-0.73814488161280822</v>
      </c>
      <c r="I121" s="81">
        <f t="shared" si="13"/>
        <v>1.0545386881622776</v>
      </c>
    </row>
    <row r="122" spans="1:9" x14ac:dyDescent="0.25">
      <c r="A122" s="77" t="s">
        <v>312</v>
      </c>
      <c r="B122" s="84">
        <v>178</v>
      </c>
      <c r="C122" s="78">
        <v>2.1237497741546868E-3</v>
      </c>
      <c r="D122" s="78">
        <v>0.28267078821997321</v>
      </c>
      <c r="E122" s="79">
        <v>0.84845029129549177</v>
      </c>
      <c r="F122" s="80">
        <v>-0.93603163330859374</v>
      </c>
      <c r="G122" s="80">
        <v>-3.5792716402904823</v>
      </c>
      <c r="H122" s="87">
        <f t="shared" si="12"/>
        <v>7.2899145287656619E-2</v>
      </c>
      <c r="I122" s="87">
        <f t="shared" si="13"/>
        <v>1.0130394634327504</v>
      </c>
    </row>
    <row r="123" spans="1:9" x14ac:dyDescent="0.25">
      <c r="A123" s="82" t="s">
        <v>206</v>
      </c>
      <c r="H123" s="93">
        <v>-1.71</v>
      </c>
      <c r="I123" s="108">
        <v>1.1000000000000001</v>
      </c>
    </row>
    <row r="124" spans="1:9" x14ac:dyDescent="0.25">
      <c r="C124" s="84"/>
      <c r="D124" s="94" t="s">
        <v>313</v>
      </c>
    </row>
    <row r="125" spans="1:9" x14ac:dyDescent="0.25">
      <c r="A125" s="77" t="s">
        <v>314</v>
      </c>
      <c r="B125" s="64">
        <v>309</v>
      </c>
      <c r="C125" s="78">
        <v>6.8767260359923962E-3</v>
      </c>
      <c r="D125" s="78">
        <v>0.2825166053949989</v>
      </c>
      <c r="E125" s="64">
        <v>1.2318516436952074</v>
      </c>
      <c r="F125" s="64">
        <v>-0.79286969771107241</v>
      </c>
      <c r="G125" s="64">
        <v>-9.0318208663209276</v>
      </c>
      <c r="H125" s="81">
        <f t="shared" ref="H125:H139" si="14">G125-21.92*F125*B125/1000</f>
        <v>-3.6614924002084752</v>
      </c>
      <c r="I125" s="81">
        <f t="shared" ref="I125:I139" si="15">E125-(E125-B125/1000)*(-0.72-F125)/(-0.72-0.16)</f>
        <v>1.3082697349545667</v>
      </c>
    </row>
    <row r="126" spans="1:9" x14ac:dyDescent="0.25">
      <c r="A126" s="77" t="s">
        <v>315</v>
      </c>
      <c r="B126" s="64">
        <v>309</v>
      </c>
      <c r="C126" s="78">
        <v>2.0258676961218431E-3</v>
      </c>
      <c r="D126" s="78">
        <v>0.28254907693466141</v>
      </c>
      <c r="E126" s="64">
        <v>1.022309075668693</v>
      </c>
      <c r="F126" s="64">
        <v>-0.93897988867102877</v>
      </c>
      <c r="G126" s="64">
        <v>-7.8834914821346302</v>
      </c>
      <c r="H126" s="81">
        <f t="shared" si="14"/>
        <v>-1.5235177817969241</v>
      </c>
      <c r="I126" s="81">
        <f t="shared" si="15"/>
        <v>1.1998094642800168</v>
      </c>
    </row>
    <row r="127" spans="1:9" x14ac:dyDescent="0.25">
      <c r="A127" s="77" t="s">
        <v>316</v>
      </c>
      <c r="B127" s="64">
        <v>309</v>
      </c>
      <c r="C127" s="78">
        <v>2.706608244953545E-3</v>
      </c>
      <c r="D127" s="78">
        <v>0.28255337718990348</v>
      </c>
      <c r="E127" s="64">
        <v>1.0352889729154164</v>
      </c>
      <c r="F127" s="64">
        <v>-0.91847565527248354</v>
      </c>
      <c r="G127" s="64">
        <v>-7.7314164802932961</v>
      </c>
      <c r="H127" s="81">
        <f t="shared" si="14"/>
        <v>-1.5103236939492888</v>
      </c>
      <c r="I127" s="81">
        <f t="shared" si="15"/>
        <v>1.19909656361606</v>
      </c>
    </row>
    <row r="128" spans="1:9" x14ac:dyDescent="0.25">
      <c r="A128" s="77" t="s">
        <v>317</v>
      </c>
      <c r="B128" s="64">
        <v>309</v>
      </c>
      <c r="C128" s="78">
        <v>1.979173815236691E-3</v>
      </c>
      <c r="D128" s="78">
        <v>0.28255820844149299</v>
      </c>
      <c r="E128" s="64">
        <v>1.0078336222514428</v>
      </c>
      <c r="F128" s="64">
        <v>-0.94038633086636469</v>
      </c>
      <c r="G128" s="64">
        <v>-7.560563227866357</v>
      </c>
      <c r="H128" s="81">
        <f t="shared" si="14"/>
        <v>-1.1910633007358253</v>
      </c>
      <c r="I128" s="81">
        <f t="shared" si="15"/>
        <v>1.1828488244037685</v>
      </c>
    </row>
    <row r="129" spans="1:9" x14ac:dyDescent="0.25">
      <c r="A129" s="77" t="s">
        <v>318</v>
      </c>
      <c r="B129" s="64">
        <v>309</v>
      </c>
      <c r="C129" s="78">
        <v>5.3795622764871223E-3</v>
      </c>
      <c r="D129" s="78">
        <v>0.28258414822989808</v>
      </c>
      <c r="E129" s="64">
        <v>1.0693208305058135</v>
      </c>
      <c r="F129" s="64">
        <v>-0.83796499167207461</v>
      </c>
      <c r="G129" s="64">
        <v>-6.6432238730118609</v>
      </c>
      <c r="H129" s="81">
        <f t="shared" si="14"/>
        <v>-0.96745235421923059</v>
      </c>
      <c r="I129" s="81">
        <f t="shared" si="15"/>
        <v>1.1712426946407262</v>
      </c>
    </row>
    <row r="130" spans="1:9" x14ac:dyDescent="0.25">
      <c r="A130" s="77" t="s">
        <v>319</v>
      </c>
      <c r="B130" s="64">
        <v>309</v>
      </c>
      <c r="C130" s="78">
        <v>2.049883419439711E-3</v>
      </c>
      <c r="D130" s="78">
        <v>0.28256647875646779</v>
      </c>
      <c r="E130" s="64">
        <v>0.99781568687183153</v>
      </c>
      <c r="F130" s="64">
        <v>-0.93825652351085209</v>
      </c>
      <c r="G130" s="64">
        <v>-7.2680903177202438</v>
      </c>
      <c r="H130" s="81">
        <f t="shared" si="14"/>
        <v>-0.91301617215465836</v>
      </c>
      <c r="I130" s="81">
        <f t="shared" si="15"/>
        <v>1.1686549109131787</v>
      </c>
    </row>
    <row r="131" spans="1:9" x14ac:dyDescent="0.25">
      <c r="A131" s="77" t="s">
        <v>320</v>
      </c>
      <c r="B131" s="64">
        <v>309</v>
      </c>
      <c r="C131" s="78">
        <v>1.466815897325782E-3</v>
      </c>
      <c r="D131" s="78">
        <v>0.28256511129124878</v>
      </c>
      <c r="E131" s="64">
        <v>0.98415370640758204</v>
      </c>
      <c r="F131" s="64">
        <v>-0.95581879827331984</v>
      </c>
      <c r="G131" s="64">
        <v>-7.3164496043187643</v>
      </c>
      <c r="H131" s="81">
        <f t="shared" si="14"/>
        <v>-0.842421254350052</v>
      </c>
      <c r="I131" s="81">
        <f t="shared" si="15"/>
        <v>1.1650786333335068</v>
      </c>
    </row>
    <row r="132" spans="1:9" x14ac:dyDescent="0.25">
      <c r="A132" s="77" t="s">
        <v>321</v>
      </c>
      <c r="B132" s="64">
        <v>309</v>
      </c>
      <c r="C132" s="78">
        <v>9.2656854187579002E-4</v>
      </c>
      <c r="D132" s="78">
        <v>0.28257939785205111</v>
      </c>
      <c r="E132" s="64">
        <v>0.95003562124547358</v>
      </c>
      <c r="F132" s="64">
        <v>-0.97209130897964491</v>
      </c>
      <c r="G132" s="64">
        <v>-6.8112170918233073</v>
      </c>
      <c r="H132" s="81">
        <f t="shared" si="14"/>
        <v>-0.2269704705376574</v>
      </c>
      <c r="I132" s="81">
        <f t="shared" si="15"/>
        <v>1.1336714267708727</v>
      </c>
    </row>
    <row r="133" spans="1:9" x14ac:dyDescent="0.25">
      <c r="A133" s="77" t="s">
        <v>322</v>
      </c>
      <c r="B133" s="64">
        <v>309</v>
      </c>
      <c r="C133" s="78">
        <v>2.2052812883116861E-3</v>
      </c>
      <c r="D133" s="78">
        <v>0.28259115887996539</v>
      </c>
      <c r="E133" s="64">
        <v>0.96620251883225217</v>
      </c>
      <c r="F133" s="64">
        <v>-0.93357586480988897</v>
      </c>
      <c r="G133" s="64">
        <v>-6.3952979798087561</v>
      </c>
      <c r="H133" s="81">
        <f t="shared" si="14"/>
        <v>-7.1927246209230411E-2</v>
      </c>
      <c r="I133" s="81">
        <f t="shared" si="15"/>
        <v>1.1257054691900199</v>
      </c>
    </row>
    <row r="134" spans="1:9" x14ac:dyDescent="0.25">
      <c r="A134" s="77" t="s">
        <v>323</v>
      </c>
      <c r="B134" s="64">
        <v>309</v>
      </c>
      <c r="C134" s="78">
        <v>2.0946999392222388E-3</v>
      </c>
      <c r="D134" s="78">
        <v>0.28260045068942158</v>
      </c>
      <c r="E134" s="64">
        <v>0.9498201622957807</v>
      </c>
      <c r="F134" s="64">
        <v>-0.93690662833667959</v>
      </c>
      <c r="G134" s="64">
        <v>-6.0667007546166829</v>
      </c>
      <c r="H134" s="81">
        <f t="shared" si="14"/>
        <v>0.27923017296358221</v>
      </c>
      <c r="I134" s="81">
        <f t="shared" si="15"/>
        <v>1.1077725949932145</v>
      </c>
    </row>
    <row r="135" spans="1:9" x14ac:dyDescent="0.25">
      <c r="A135" s="77" t="s">
        <v>324</v>
      </c>
      <c r="B135" s="64">
        <v>309</v>
      </c>
      <c r="C135" s="78">
        <v>2.661443049412075E-3</v>
      </c>
      <c r="D135" s="78">
        <v>0.28260639136202681</v>
      </c>
      <c r="E135" s="64">
        <v>0.95600244312283933</v>
      </c>
      <c r="F135" s="64">
        <v>-0.91983605272855196</v>
      </c>
      <c r="G135" s="64">
        <v>-5.8566137373294858</v>
      </c>
      <c r="H135" s="81">
        <f t="shared" si="14"/>
        <v>0.37369340189576139</v>
      </c>
      <c r="I135" s="81">
        <f t="shared" si="15"/>
        <v>1.1029279139630641</v>
      </c>
    </row>
    <row r="136" spans="1:9" x14ac:dyDescent="0.25">
      <c r="A136" s="77" t="s">
        <v>325</v>
      </c>
      <c r="B136" s="64">
        <v>309</v>
      </c>
      <c r="C136" s="78">
        <v>2.05037484787998E-3</v>
      </c>
      <c r="D136" s="78">
        <v>0.28262751355177679</v>
      </c>
      <c r="E136" s="64">
        <v>0.90948024451831799</v>
      </c>
      <c r="F136" s="64">
        <v>-0.93824172144939821</v>
      </c>
      <c r="G136" s="64">
        <v>-5.1096448100673708</v>
      </c>
      <c r="H136" s="81">
        <f t="shared" si="14"/>
        <v>1.2453290769914096</v>
      </c>
      <c r="I136" s="81">
        <f t="shared" si="15"/>
        <v>1.0584005198138104</v>
      </c>
    </row>
    <row r="137" spans="1:9" x14ac:dyDescent="0.25">
      <c r="A137" s="77" t="s">
        <v>326</v>
      </c>
      <c r="B137" s="64">
        <v>309</v>
      </c>
      <c r="C137" s="78">
        <v>9.0859543956052014E-4</v>
      </c>
      <c r="D137" s="78">
        <v>0.28262190272908599</v>
      </c>
      <c r="E137" s="64">
        <v>0.88989369503958282</v>
      </c>
      <c r="F137" s="64">
        <v>-0.97263266748311683</v>
      </c>
      <c r="G137" s="64">
        <v>-5.3080669554983473</v>
      </c>
      <c r="H137" s="81">
        <f t="shared" si="14"/>
        <v>1.2798464385116981</v>
      </c>
      <c r="I137" s="81">
        <f t="shared" si="15"/>
        <v>1.056658153791826</v>
      </c>
    </row>
    <row r="138" spans="1:9" x14ac:dyDescent="0.25">
      <c r="A138" s="77" t="s">
        <v>327</v>
      </c>
      <c r="B138" s="64">
        <v>309</v>
      </c>
      <c r="C138" s="78">
        <v>1.2639507967597281E-3</v>
      </c>
      <c r="D138" s="78">
        <v>0.28263193377425633</v>
      </c>
      <c r="E138" s="64">
        <v>0.88410890524385377</v>
      </c>
      <c r="F138" s="64">
        <v>-0.96192919286868284</v>
      </c>
      <c r="G138" s="64">
        <v>-4.9533272652069193</v>
      </c>
      <c r="H138" s="81">
        <f t="shared" si="14"/>
        <v>1.5620884982666725</v>
      </c>
      <c r="I138" s="81">
        <f t="shared" si="15"/>
        <v>1.0422175793998054</v>
      </c>
    </row>
    <row r="139" spans="1:9" x14ac:dyDescent="0.25">
      <c r="A139" s="77" t="s">
        <v>328</v>
      </c>
      <c r="B139" s="64">
        <v>309</v>
      </c>
      <c r="C139" s="78">
        <v>3.151247846064876E-4</v>
      </c>
      <c r="D139" s="78">
        <v>0.28263539919750452</v>
      </c>
      <c r="E139" s="64">
        <v>0.85746293581858513</v>
      </c>
      <c r="F139" s="64">
        <v>-0.99050828962028648</v>
      </c>
      <c r="G139" s="64">
        <v>-4.8307754125409552</v>
      </c>
      <c r="H139" s="81">
        <f t="shared" si="14"/>
        <v>1.8782145753783386</v>
      </c>
      <c r="I139" s="81">
        <f t="shared" si="15"/>
        <v>1.0260581297826834</v>
      </c>
    </row>
    <row r="140" spans="1:9" ht="15.75" customHeight="1" x14ac:dyDescent="0.25">
      <c r="A140" s="82" t="s">
        <v>206</v>
      </c>
      <c r="E140" s="105" t="s">
        <v>329</v>
      </c>
      <c r="F140" s="109">
        <v>-1.1599999999999999</v>
      </c>
      <c r="G140" s="109">
        <v>1.18</v>
      </c>
      <c r="H140" s="93">
        <f>SUM(H125:H139)/15</f>
        <v>-0.28598550067692535</v>
      </c>
      <c r="I140" s="93">
        <f>SUM(I125:I139)/15</f>
        <v>1.1365608409231414</v>
      </c>
    </row>
    <row r="141" spans="1:9" x14ac:dyDescent="0.25">
      <c r="C141" s="84"/>
      <c r="D141" s="72" t="s">
        <v>330</v>
      </c>
    </row>
    <row r="142" spans="1:9" x14ac:dyDescent="0.25">
      <c r="A142" s="20" t="s">
        <v>331</v>
      </c>
      <c r="B142" s="64">
        <v>300</v>
      </c>
      <c r="C142" s="110">
        <v>1.4568783482241845E-3</v>
      </c>
      <c r="D142" s="110">
        <v>0.28214064510624476</v>
      </c>
      <c r="E142" s="64">
        <v>1.584718350072535</v>
      </c>
      <c r="F142" s="64">
        <v>-0.9561181220414402</v>
      </c>
      <c r="G142" s="64">
        <v>-22.327348314375996</v>
      </c>
      <c r="H142" s="81">
        <f t="shared" ref="H142:H153" si="16">G142-21.92*F142*B142/1000</f>
        <v>-16.039915543831484</v>
      </c>
      <c r="I142" s="81">
        <f t="shared" ref="I142:I153" si="17">E142-(E142-B142/1000)*(-0.72-F142)/(-0.72-0.16)</f>
        <v>1.9294289002671992</v>
      </c>
    </row>
    <row r="143" spans="1:9" x14ac:dyDescent="0.25">
      <c r="A143" s="20" t="s">
        <v>332</v>
      </c>
      <c r="B143" s="64">
        <v>300</v>
      </c>
      <c r="C143" s="110">
        <v>7.1106000284264519E-4</v>
      </c>
      <c r="D143" s="110">
        <v>0.28215334582971813</v>
      </c>
      <c r="E143" s="64">
        <v>1.5362726676229059</v>
      </c>
      <c r="F143" s="64">
        <v>-0.97858253003486007</v>
      </c>
      <c r="G143" s="64">
        <v>-21.878197639154664</v>
      </c>
      <c r="H143" s="81">
        <f t="shared" si="16"/>
        <v>-15.443038921645424</v>
      </c>
      <c r="I143" s="81">
        <f t="shared" si="17"/>
        <v>1.8995437064943568</v>
      </c>
    </row>
    <row r="144" spans="1:9" x14ac:dyDescent="0.25">
      <c r="A144" s="20" t="s">
        <v>333</v>
      </c>
      <c r="B144" s="64">
        <v>300</v>
      </c>
      <c r="C144" s="110">
        <v>7.7294998025072964E-4</v>
      </c>
      <c r="D144" s="110">
        <v>0.28217162769859599</v>
      </c>
      <c r="E144" s="64">
        <v>1.5134705259365686</v>
      </c>
      <c r="F144" s="64">
        <v>-0.97671837408883344</v>
      </c>
      <c r="G144" s="64">
        <v>-21.231674331405603</v>
      </c>
      <c r="H144" s="81">
        <f t="shared" si="16"/>
        <v>-14.808774303397433</v>
      </c>
      <c r="I144" s="81">
        <f t="shared" si="17"/>
        <v>1.867470730962884</v>
      </c>
    </row>
    <row r="145" spans="1:9" x14ac:dyDescent="0.25">
      <c r="A145" s="20" t="s">
        <v>334</v>
      </c>
      <c r="B145" s="64">
        <v>300</v>
      </c>
      <c r="C145" s="110">
        <v>7.9695267692100674E-4</v>
      </c>
      <c r="D145" s="110">
        <v>0.28219193524115249</v>
      </c>
      <c r="E145" s="64">
        <v>1.4862959896711168</v>
      </c>
      <c r="F145" s="64">
        <v>-0.97599540129756002</v>
      </c>
      <c r="G145" s="64">
        <v>-20.513514734398221</v>
      </c>
      <c r="H145" s="81">
        <f t="shared" si="16"/>
        <v>-14.095368975465465</v>
      </c>
      <c r="I145" s="81">
        <f t="shared" si="17"/>
        <v>1.8313940782319618</v>
      </c>
    </row>
    <row r="146" spans="1:9" x14ac:dyDescent="0.25">
      <c r="A146" s="20" t="s">
        <v>335</v>
      </c>
      <c r="B146" s="64">
        <v>300</v>
      </c>
      <c r="C146" s="110">
        <v>1.0982157505435161E-3</v>
      </c>
      <c r="D146" s="110">
        <v>0.28222445437557159</v>
      </c>
      <c r="E146" s="64">
        <v>1.4527078110772278</v>
      </c>
      <c r="F146" s="64">
        <v>-0.96692121233302664</v>
      </c>
      <c r="G146" s="64">
        <v>-19.363502200657745</v>
      </c>
      <c r="H146" s="81">
        <f t="shared" si="16"/>
        <v>-13.005028308355762</v>
      </c>
      <c r="I146" s="81">
        <f t="shared" si="17"/>
        <v>1.7761487317328397</v>
      </c>
    </row>
    <row r="147" spans="1:9" x14ac:dyDescent="0.25">
      <c r="A147" s="20" t="s">
        <v>336</v>
      </c>
      <c r="B147" s="64">
        <v>300</v>
      </c>
      <c r="C147" s="110">
        <v>7.0882848844995322E-4</v>
      </c>
      <c r="D147" s="110">
        <v>0.28222523848009756</v>
      </c>
      <c r="E147" s="64">
        <v>1.4368147792914621</v>
      </c>
      <c r="F147" s="64">
        <v>-0.97864974432379659</v>
      </c>
      <c r="G147" s="64">
        <v>-19.335772986803779</v>
      </c>
      <c r="H147" s="81">
        <f t="shared" si="16"/>
        <v>-12.900172268130492</v>
      </c>
      <c r="I147" s="81">
        <f t="shared" si="17"/>
        <v>1.7709475656633371</v>
      </c>
    </row>
    <row r="148" spans="1:9" x14ac:dyDescent="0.25">
      <c r="A148" s="20" t="s">
        <v>337</v>
      </c>
      <c r="B148" s="64">
        <v>300</v>
      </c>
      <c r="C148" s="110">
        <v>6.6542443854650593E-4</v>
      </c>
      <c r="D148" s="110">
        <v>0.2822450276543812</v>
      </c>
      <c r="E148" s="64">
        <v>1.4078302188475824</v>
      </c>
      <c r="F148" s="64">
        <v>-0.97995709522450281</v>
      </c>
      <c r="G148" s="64">
        <v>-18.635945058874668</v>
      </c>
      <c r="H148" s="81">
        <f t="shared" si="16"/>
        <v>-12.191747200678339</v>
      </c>
      <c r="I148" s="81">
        <f t="shared" si="17"/>
        <v>1.735089679862972</v>
      </c>
    </row>
    <row r="149" spans="1:9" x14ac:dyDescent="0.25">
      <c r="A149" s="20" t="s">
        <v>338</v>
      </c>
      <c r="B149" s="64">
        <v>300</v>
      </c>
      <c r="C149" s="110">
        <v>8.7915943123500454E-4</v>
      </c>
      <c r="D149" s="110">
        <v>0.28224742012149179</v>
      </c>
      <c r="E149" s="64">
        <v>1.4124184542131333</v>
      </c>
      <c r="F149" s="64">
        <v>-0.97351929423990946</v>
      </c>
      <c r="G149" s="64">
        <v>-18.551337420544822</v>
      </c>
      <c r="H149" s="81">
        <f t="shared" si="16"/>
        <v>-12.149474541623178</v>
      </c>
      <c r="I149" s="81">
        <f t="shared" si="17"/>
        <v>1.732895205817184</v>
      </c>
    </row>
    <row r="150" spans="1:9" x14ac:dyDescent="0.25">
      <c r="A150" s="20" t="s">
        <v>339</v>
      </c>
      <c r="B150" s="64">
        <v>300</v>
      </c>
      <c r="C150" s="110">
        <v>9.5103693720911527E-4</v>
      </c>
      <c r="D150" s="110">
        <v>0.28224845523228032</v>
      </c>
      <c r="E150" s="64">
        <v>1.4136519773484242</v>
      </c>
      <c r="F150" s="64">
        <v>-0.97135430912020737</v>
      </c>
      <c r="G150" s="64">
        <v>-18.514731575959289</v>
      </c>
      <c r="H150" s="81">
        <f t="shared" si="16"/>
        <v>-12.127105639184805</v>
      </c>
      <c r="I150" s="81">
        <f t="shared" si="17"/>
        <v>1.7317442766288402</v>
      </c>
    </row>
    <row r="151" spans="1:9" ht="15.75" customHeight="1" x14ac:dyDescent="0.25">
      <c r="A151" s="20" t="s">
        <v>340</v>
      </c>
      <c r="B151" s="64">
        <v>300</v>
      </c>
      <c r="C151" s="110">
        <v>1.0499946000096568E-3</v>
      </c>
      <c r="D151" s="110">
        <v>0.2822549961456311</v>
      </c>
      <c r="E151" s="64">
        <v>1.4082124480202163</v>
      </c>
      <c r="F151" s="64">
        <v>-0.96837365662621511</v>
      </c>
      <c r="G151" s="64">
        <v>-18.283417536705258</v>
      </c>
      <c r="H151" s="81">
        <f t="shared" si="16"/>
        <v>-11.915392370731269</v>
      </c>
      <c r="I151" s="81">
        <f t="shared" si="17"/>
        <v>1.720997423058251</v>
      </c>
    </row>
    <row r="152" spans="1:9" ht="15.75" customHeight="1" x14ac:dyDescent="0.25">
      <c r="A152" s="20" t="s">
        <v>341</v>
      </c>
      <c r="B152" s="64">
        <v>300</v>
      </c>
      <c r="C152" s="110">
        <v>7.7336905538316874E-4</v>
      </c>
      <c r="D152" s="110">
        <v>0.28226654690068115</v>
      </c>
      <c r="E152" s="64">
        <v>1.3819720149483423</v>
      </c>
      <c r="F152" s="64">
        <v>-0.97670575134388049</v>
      </c>
      <c r="G152" s="64">
        <v>-17.874934552178921</v>
      </c>
      <c r="H152" s="81">
        <f t="shared" si="16"/>
        <v>-11.45211753134156</v>
      </c>
      <c r="I152" s="81">
        <f t="shared" si="17"/>
        <v>1.6975952411192132</v>
      </c>
    </row>
    <row r="153" spans="1:9" x14ac:dyDescent="0.25">
      <c r="A153" s="20" t="s">
        <v>342</v>
      </c>
      <c r="B153" s="64">
        <v>300</v>
      </c>
      <c r="C153" s="110">
        <v>5.8783150051031909E-4</v>
      </c>
      <c r="D153" s="110">
        <v>0.28228566427854973</v>
      </c>
      <c r="E153" s="64">
        <v>1.3488769732165893</v>
      </c>
      <c r="F153" s="64">
        <v>-0.98229423191233978</v>
      </c>
      <c r="G153" s="64">
        <v>-17.198864153816771</v>
      </c>
      <c r="H153" s="81">
        <f t="shared" si="16"/>
        <v>-10.739297284761225</v>
      </c>
      <c r="I153" s="81">
        <f t="shared" si="17"/>
        <v>1.6615069505579361</v>
      </c>
    </row>
    <row r="154" spans="1:9" x14ac:dyDescent="0.25">
      <c r="A154" s="82" t="s">
        <v>206</v>
      </c>
      <c r="C154" s="110"/>
      <c r="D154" s="110"/>
      <c r="H154" s="111">
        <f>SUM(H142:H153)/12</f>
        <v>-13.072286074095537</v>
      </c>
      <c r="I154" s="111">
        <f>SUM(I142:I153)/12</f>
        <v>1.7795635408664146</v>
      </c>
    </row>
    <row r="155" spans="1:9" x14ac:dyDescent="0.25">
      <c r="C155" s="84"/>
      <c r="D155" s="72" t="s">
        <v>343</v>
      </c>
    </row>
    <row r="156" spans="1:9" x14ac:dyDescent="0.25">
      <c r="A156" s="20" t="s">
        <v>344</v>
      </c>
      <c r="B156" s="64">
        <v>300</v>
      </c>
      <c r="C156" s="110">
        <v>1.2658622331184672E-3</v>
      </c>
      <c r="D156" s="110">
        <v>0.28289927901340234</v>
      </c>
      <c r="E156" s="64">
        <v>0.50350202974657976</v>
      </c>
      <c r="F156" s="64">
        <v>-0.96187161948438349</v>
      </c>
      <c r="G156" s="64">
        <v>4.501117982060876</v>
      </c>
      <c r="H156" s="81">
        <f t="shared" ref="H156:H167" si="18">G156-21.92*F156*B156/1000</f>
        <v>10.826385751790182</v>
      </c>
      <c r="I156" s="81">
        <f t="shared" ref="I156:I167" si="19">E156-(E156-B156/1000)*(-0.72-F156)/(-0.72-0.16)</f>
        <v>0.55943539963653932</v>
      </c>
    </row>
    <row r="157" spans="1:9" x14ac:dyDescent="0.25">
      <c r="A157" s="20" t="s">
        <v>345</v>
      </c>
      <c r="B157" s="64">
        <v>300</v>
      </c>
      <c r="C157" s="110">
        <v>6.2915005544831801E-4</v>
      </c>
      <c r="D157" s="110">
        <v>0.282912806291437</v>
      </c>
      <c r="E157" s="64">
        <v>0.47604390562202575</v>
      </c>
      <c r="F157" s="64">
        <v>-0.98104969712505063</v>
      </c>
      <c r="G157" s="64">
        <v>4.9794990818385898</v>
      </c>
      <c r="H157" s="81">
        <f t="shared" si="18"/>
        <v>11.430881890132923</v>
      </c>
      <c r="I157" s="81">
        <f t="shared" si="19"/>
        <v>0.52826686953491309</v>
      </c>
    </row>
    <row r="158" spans="1:9" x14ac:dyDescent="0.25">
      <c r="A158" s="20" t="s">
        <v>346</v>
      </c>
      <c r="B158" s="64">
        <v>300</v>
      </c>
      <c r="C158" s="110">
        <v>7.0125504676473837E-4</v>
      </c>
      <c r="D158" s="110">
        <v>0.28291539484670886</v>
      </c>
      <c r="E158" s="64">
        <v>0.47330507113396603</v>
      </c>
      <c r="F158" s="64">
        <v>-0.97887786003720667</v>
      </c>
      <c r="G158" s="64">
        <v>5.0710412172638719</v>
      </c>
      <c r="H158" s="81">
        <f t="shared" si="18"/>
        <v>11.508142024868544</v>
      </c>
      <c r="I158" s="81">
        <f t="shared" si="19"/>
        <v>0.52428785062118988</v>
      </c>
    </row>
    <row r="159" spans="1:9" x14ac:dyDescent="0.25">
      <c r="A159" s="20" t="s">
        <v>347</v>
      </c>
      <c r="B159" s="64">
        <v>300</v>
      </c>
      <c r="C159" s="110">
        <v>5.8669406070917121E-4</v>
      </c>
      <c r="D159" s="110">
        <v>0.2829227887851154</v>
      </c>
      <c r="E159" s="64">
        <v>0.4614949000713135</v>
      </c>
      <c r="F159" s="64">
        <v>-0.9823284921473141</v>
      </c>
      <c r="G159" s="64">
        <v>5.3325217884148124</v>
      </c>
      <c r="H159" s="81">
        <f t="shared" si="18"/>
        <v>11.792313952775551</v>
      </c>
      <c r="I159" s="81">
        <f t="shared" si="19"/>
        <v>0.50963662009993715</v>
      </c>
    </row>
    <row r="160" spans="1:9" x14ac:dyDescent="0.25">
      <c r="A160" s="20" t="s">
        <v>348</v>
      </c>
      <c r="B160" s="64">
        <v>300</v>
      </c>
      <c r="C160" s="110">
        <v>1.6064363414435162E-3</v>
      </c>
      <c r="D160" s="110">
        <v>0.28295682716621828</v>
      </c>
      <c r="E160" s="64">
        <v>0.42509209706449302</v>
      </c>
      <c r="F160" s="64">
        <v>-0.9516133632095326</v>
      </c>
      <c r="G160" s="64">
        <v>6.5362612358454975</v>
      </c>
      <c r="H160" s="81">
        <f t="shared" si="18"/>
        <v>12.794070712311385</v>
      </c>
      <c r="I160" s="81">
        <f t="shared" si="19"/>
        <v>0.45801596219181184</v>
      </c>
    </row>
    <row r="161" spans="1:9" x14ac:dyDescent="0.25">
      <c r="A161" s="20" t="s">
        <v>349</v>
      </c>
      <c r="B161" s="64">
        <v>300</v>
      </c>
      <c r="C161" s="110">
        <v>7.0687857757257969E-4</v>
      </c>
      <c r="D161" s="110">
        <v>0.28297359041712178</v>
      </c>
      <c r="E161" s="64">
        <v>0.3913444178924057</v>
      </c>
      <c r="F161" s="64">
        <v>-0.97870847657913917</v>
      </c>
      <c r="G161" s="64">
        <v>7.1290798636969299</v>
      </c>
      <c r="H161" s="81">
        <f t="shared" si="18"/>
        <v>13.565066805681351</v>
      </c>
      <c r="I161" s="81">
        <f t="shared" si="19"/>
        <v>0.4181984806162154</v>
      </c>
    </row>
    <row r="162" spans="1:9" x14ac:dyDescent="0.25">
      <c r="A162" s="20" t="s">
        <v>350</v>
      </c>
      <c r="B162" s="64">
        <v>300</v>
      </c>
      <c r="C162" s="110">
        <v>8.4785437138764589E-4</v>
      </c>
      <c r="D162" s="110">
        <v>0.28297828638846367</v>
      </c>
      <c r="E162" s="64">
        <v>0.38615871348117375</v>
      </c>
      <c r="F162" s="64">
        <v>-0.97446221772928776</v>
      </c>
      <c r="G162" s="64">
        <v>7.2951490410533282</v>
      </c>
      <c r="H162" s="81">
        <f t="shared" si="18"/>
        <v>13.703212584841125</v>
      </c>
      <c r="I162" s="81">
        <f t="shared" si="19"/>
        <v>0.41107250587790301</v>
      </c>
    </row>
    <row r="163" spans="1:9" x14ac:dyDescent="0.25">
      <c r="A163" s="20" t="s">
        <v>351</v>
      </c>
      <c r="B163" s="64">
        <v>300</v>
      </c>
      <c r="C163" s="110">
        <v>1.5592925994689045E-3</v>
      </c>
      <c r="D163" s="110">
        <v>0.28299053297789922</v>
      </c>
      <c r="E163" s="64">
        <v>0.37591097211689456</v>
      </c>
      <c r="F163" s="64">
        <v>-0.95303335543768364</v>
      </c>
      <c r="G163" s="64">
        <v>7.728239638267187</v>
      </c>
      <c r="H163" s="81">
        <f t="shared" si="18"/>
        <v>13.995386983625394</v>
      </c>
      <c r="I163" s="81">
        <f t="shared" si="19"/>
        <v>0.39601300455659499</v>
      </c>
    </row>
    <row r="164" spans="1:9" x14ac:dyDescent="0.25">
      <c r="A164" s="20" t="s">
        <v>352</v>
      </c>
      <c r="B164" s="64">
        <v>300</v>
      </c>
      <c r="C164" s="110">
        <v>6.0859043260306372E-4</v>
      </c>
      <c r="D164" s="110">
        <v>0.28298965674821153</v>
      </c>
      <c r="E164" s="64">
        <v>0.3677200202273439</v>
      </c>
      <c r="F164" s="64">
        <v>-0.98166896287340166</v>
      </c>
      <c r="G164" s="64">
        <v>7.6972524935814413</v>
      </c>
      <c r="H164" s="81">
        <f t="shared" si="18"/>
        <v>14.152707593436933</v>
      </c>
      <c r="I164" s="81">
        <f t="shared" si="19"/>
        <v>0.38785664233945172</v>
      </c>
    </row>
    <row r="165" spans="1:9" x14ac:dyDescent="0.25">
      <c r="A165" s="20" t="s">
        <v>353</v>
      </c>
      <c r="B165" s="64">
        <v>300</v>
      </c>
      <c r="C165" s="110">
        <v>6.2682476664142439E-4</v>
      </c>
      <c r="D165" s="110">
        <v>0.28300794396038681</v>
      </c>
      <c r="E165" s="64">
        <v>0.34213720393968028</v>
      </c>
      <c r="F165" s="64">
        <v>-0.98111973594453539</v>
      </c>
      <c r="G165" s="64">
        <v>8.3439647626626368</v>
      </c>
      <c r="H165" s="81">
        <f t="shared" si="18"/>
        <v>14.795808146233902</v>
      </c>
      <c r="I165" s="81">
        <f t="shared" si="19"/>
        <v>0.35464044890123753</v>
      </c>
    </row>
    <row r="166" spans="1:9" x14ac:dyDescent="0.25">
      <c r="A166" s="20" t="s">
        <v>354</v>
      </c>
      <c r="B166" s="64">
        <v>300</v>
      </c>
      <c r="C166" s="110">
        <v>1.2726818888968926E-3</v>
      </c>
      <c r="D166" s="110">
        <v>0.28302751895590067</v>
      </c>
      <c r="E166" s="64">
        <v>0.32000526604063873</v>
      </c>
      <c r="F166" s="64">
        <v>-0.96166620816575621</v>
      </c>
      <c r="G166" s="64">
        <v>9.0362184339554119</v>
      </c>
      <c r="H166" s="81">
        <f t="shared" si="18"/>
        <v>15.360135418853424</v>
      </c>
      <c r="I166" s="81">
        <f t="shared" si="19"/>
        <v>0.32549912602630726</v>
      </c>
    </row>
    <row r="167" spans="1:9" x14ac:dyDescent="0.25">
      <c r="A167" s="20" t="s">
        <v>355</v>
      </c>
      <c r="B167" s="64">
        <v>300</v>
      </c>
      <c r="C167" s="110">
        <v>1.5542569845002319E-3</v>
      </c>
      <c r="D167" s="110">
        <v>0.28304149357876035</v>
      </c>
      <c r="E167" s="64">
        <v>0.30224691051298264</v>
      </c>
      <c r="F167" s="64">
        <v>-0.95318503058734239</v>
      </c>
      <c r="G167" s="64">
        <v>9.5304195167944528</v>
      </c>
      <c r="H167" s="81">
        <f t="shared" si="18"/>
        <v>15.798564277936817</v>
      </c>
      <c r="I167" s="81">
        <f t="shared" si="19"/>
        <v>0.30284230357741093</v>
      </c>
    </row>
    <row r="168" spans="1:9" x14ac:dyDescent="0.25">
      <c r="A168" s="82" t="s">
        <v>206</v>
      </c>
      <c r="C168" s="110"/>
      <c r="D168" s="110"/>
      <c r="H168" s="111">
        <f>SUM(H156:H167)/12</f>
        <v>13.31022301187396</v>
      </c>
      <c r="I168" s="111">
        <f>+SUM(I156:I167)/12</f>
        <v>0.43131376783162612</v>
      </c>
    </row>
    <row r="169" spans="1:9" x14ac:dyDescent="0.25">
      <c r="C169" s="84"/>
      <c r="D169" s="72" t="s">
        <v>356</v>
      </c>
    </row>
    <row r="170" spans="1:9" x14ac:dyDescent="0.25">
      <c r="A170" s="20" t="s">
        <v>357</v>
      </c>
      <c r="B170" s="64">
        <v>299</v>
      </c>
      <c r="C170" s="110">
        <v>1.448557291367594E-3</v>
      </c>
      <c r="D170" s="110">
        <v>0.2826065453973059</v>
      </c>
      <c r="E170" s="64">
        <v>0.92467272955286273</v>
      </c>
      <c r="F170" s="64">
        <v>-0.95636875628410867</v>
      </c>
      <c r="G170" s="64">
        <v>-5.8511664059424096</v>
      </c>
      <c r="H170" s="81">
        <f t="shared" ref="H170:H181" si="20">G170-21.92*F170*B170/1000</f>
        <v>0.41695093224414226</v>
      </c>
      <c r="I170" s="81">
        <f t="shared" ref="I170:I181" si="21">E170-(E170-B170/1000)*(-0.72-F170)/(-0.72-0.16)</f>
        <v>1.0927289624225147</v>
      </c>
    </row>
    <row r="171" spans="1:9" x14ac:dyDescent="0.25">
      <c r="A171" s="20" t="s">
        <v>358</v>
      </c>
      <c r="B171" s="64">
        <v>299</v>
      </c>
      <c r="C171" s="110">
        <v>3.267642417500674E-4</v>
      </c>
      <c r="D171" s="110">
        <v>0.28260845056162998</v>
      </c>
      <c r="E171" s="64">
        <v>0.89501937617081251</v>
      </c>
      <c r="F171" s="64">
        <v>-0.99015770356174493</v>
      </c>
      <c r="G171" s="64">
        <v>-5.7837918312297898</v>
      </c>
      <c r="H171" s="81">
        <f t="shared" si="20"/>
        <v>0.70578097053017164</v>
      </c>
      <c r="I171" s="81">
        <f t="shared" si="21"/>
        <v>1.0779957692896882</v>
      </c>
    </row>
    <row r="172" spans="1:9" x14ac:dyDescent="0.25">
      <c r="A172" s="20" t="s">
        <v>359</v>
      </c>
      <c r="B172" s="64">
        <v>299</v>
      </c>
      <c r="C172" s="110">
        <v>2.6949889388541209E-3</v>
      </c>
      <c r="D172" s="110">
        <v>0.28262598787908599</v>
      </c>
      <c r="E172" s="64">
        <v>0.92800823319860926</v>
      </c>
      <c r="F172" s="64">
        <v>-0.91882563437186382</v>
      </c>
      <c r="G172" s="64">
        <v>-5.1635989742271349</v>
      </c>
      <c r="H172" s="81">
        <f t="shared" si="20"/>
        <v>0.85845773949681092</v>
      </c>
      <c r="I172" s="81">
        <f t="shared" si="21"/>
        <v>1.0701252343245624</v>
      </c>
    </row>
    <row r="173" spans="1:9" x14ac:dyDescent="0.25">
      <c r="A173" s="20" t="s">
        <v>360</v>
      </c>
      <c r="B173" s="64">
        <v>299</v>
      </c>
      <c r="C173" s="110">
        <v>1.484338926931831E-3</v>
      </c>
      <c r="D173" s="110">
        <v>0.28263789946679974</v>
      </c>
      <c r="E173" s="64">
        <v>0.8808295796749489</v>
      </c>
      <c r="F173" s="64">
        <v>-0.95529099617675206</v>
      </c>
      <c r="G173" s="64">
        <v>-4.7423554383141386</v>
      </c>
      <c r="H173" s="81">
        <f t="shared" si="20"/>
        <v>1.518698173907989</v>
      </c>
      <c r="I173" s="81">
        <f t="shared" si="21"/>
        <v>1.0363969221826985</v>
      </c>
    </row>
    <row r="174" spans="1:9" x14ac:dyDescent="0.25">
      <c r="A174" s="20" t="s">
        <v>361</v>
      </c>
      <c r="B174" s="64">
        <v>299</v>
      </c>
      <c r="C174" s="110">
        <v>3.9854294315224163E-3</v>
      </c>
      <c r="D174" s="110">
        <v>0.28266654205383374</v>
      </c>
      <c r="E174" s="64">
        <v>0.90046566742905776</v>
      </c>
      <c r="F174" s="64">
        <v>-0.87995694483366216</v>
      </c>
      <c r="G174" s="64">
        <v>-3.729433825353512</v>
      </c>
      <c r="H174" s="81">
        <f t="shared" si="20"/>
        <v>2.0378743876418968</v>
      </c>
      <c r="I174" s="81">
        <f t="shared" si="21"/>
        <v>1.0097936340021163</v>
      </c>
    </row>
    <row r="175" spans="1:9" x14ac:dyDescent="0.25">
      <c r="A175" s="20" t="s">
        <v>362</v>
      </c>
      <c r="B175" s="64">
        <v>299</v>
      </c>
      <c r="C175" s="110">
        <v>1.5029898754714851E-4</v>
      </c>
      <c r="D175" s="110">
        <v>0.28264737219241021</v>
      </c>
      <c r="E175" s="64">
        <v>0.83729380454417235</v>
      </c>
      <c r="F175" s="64">
        <v>-0.99547292206183291</v>
      </c>
      <c r="G175" s="64">
        <v>-4.4073602616179208</v>
      </c>
      <c r="H175" s="81">
        <f t="shared" si="20"/>
        <v>2.1170489074090968</v>
      </c>
      <c r="I175" s="81">
        <f t="shared" si="21"/>
        <v>1.0057999037095864</v>
      </c>
    </row>
    <row r="176" spans="1:9" x14ac:dyDescent="0.25">
      <c r="A176" s="20" t="s">
        <v>363</v>
      </c>
      <c r="B176" s="64">
        <v>299</v>
      </c>
      <c r="C176" s="110">
        <v>6.6963355352707182E-4</v>
      </c>
      <c r="D176" s="110">
        <v>0.28265111505014795</v>
      </c>
      <c r="E176" s="64">
        <v>0.8434977207239468</v>
      </c>
      <c r="F176" s="64">
        <v>-0.97983031465279902</v>
      </c>
      <c r="G176" s="64">
        <v>-4.2749971656341756</v>
      </c>
      <c r="H176" s="81">
        <f t="shared" si="20"/>
        <v>2.1468891030254422</v>
      </c>
      <c r="I176" s="81">
        <f t="shared" si="21"/>
        <v>1.0042670549323955</v>
      </c>
    </row>
    <row r="177" spans="1:9" x14ac:dyDescent="0.25">
      <c r="A177" s="20" t="s">
        <v>364</v>
      </c>
      <c r="B177" s="64">
        <v>299</v>
      </c>
      <c r="C177" s="110">
        <v>1.5849029398266909E-3</v>
      </c>
      <c r="D177" s="110">
        <v>0.28267499038474275</v>
      </c>
      <c r="E177" s="64">
        <v>0.83010898686428558</v>
      </c>
      <c r="F177" s="64">
        <v>-0.95226195964377436</v>
      </c>
      <c r="G177" s="64">
        <v>-3.4306655276072906</v>
      </c>
      <c r="H177" s="81">
        <f t="shared" si="20"/>
        <v>2.8105355368547782</v>
      </c>
      <c r="I177" s="81">
        <f t="shared" si="21"/>
        <v>0.97028673012964761</v>
      </c>
    </row>
    <row r="178" spans="1:9" x14ac:dyDescent="0.25">
      <c r="A178" s="20" t="s">
        <v>365</v>
      </c>
      <c r="B178" s="64">
        <v>299</v>
      </c>
      <c r="C178" s="110">
        <v>1.3146214791148777E-3</v>
      </c>
      <c r="D178" s="110">
        <v>0.2826757627934835</v>
      </c>
      <c r="E178" s="64">
        <v>0.82300682705529826</v>
      </c>
      <c r="F178" s="64">
        <v>-0.96040296749653986</v>
      </c>
      <c r="G178" s="64">
        <v>-3.403349925612531</v>
      </c>
      <c r="H178" s="81">
        <f t="shared" si="20"/>
        <v>2.8912079555971912</v>
      </c>
      <c r="I178" s="81">
        <f t="shared" si="21"/>
        <v>0.96615773184227538</v>
      </c>
    </row>
    <row r="179" spans="1:9" x14ac:dyDescent="0.25">
      <c r="A179" s="20" t="s">
        <v>366</v>
      </c>
      <c r="B179" s="64">
        <v>299</v>
      </c>
      <c r="C179" s="110">
        <v>1.9212791455498466E-3</v>
      </c>
      <c r="D179" s="110">
        <v>0.2827209446314326</v>
      </c>
      <c r="E179" s="64">
        <v>0.77123505394510306</v>
      </c>
      <c r="F179" s="64">
        <v>-0.9421301462183781</v>
      </c>
      <c r="G179" s="64">
        <v>-1.8055312607834217</v>
      </c>
      <c r="H179" s="81">
        <f t="shared" si="20"/>
        <v>4.3692650879435257</v>
      </c>
      <c r="I179" s="81">
        <f t="shared" si="21"/>
        <v>0.89043691937950009</v>
      </c>
    </row>
    <row r="180" spans="1:9" x14ac:dyDescent="0.25">
      <c r="A180" s="20" t="s">
        <v>367</v>
      </c>
      <c r="B180" s="64">
        <v>299</v>
      </c>
      <c r="C180" s="110">
        <v>4.1948913302729826E-3</v>
      </c>
      <c r="D180" s="110">
        <v>0.28273728257524511</v>
      </c>
      <c r="E180" s="64">
        <v>0.7969076660390283</v>
      </c>
      <c r="F180" s="64">
        <v>-0.87364785149780166</v>
      </c>
      <c r="G180" s="64">
        <v>-1.2277532695925686</v>
      </c>
      <c r="H180" s="81">
        <f t="shared" si="20"/>
        <v>4.4982046409521432</v>
      </c>
      <c r="I180" s="81">
        <f t="shared" si="21"/>
        <v>0.88384226050628023</v>
      </c>
    </row>
    <row r="181" spans="1:9" x14ac:dyDescent="0.25">
      <c r="A181" s="20" t="s">
        <v>368</v>
      </c>
      <c r="B181" s="64">
        <v>299</v>
      </c>
      <c r="C181" s="110">
        <v>4.2939046230612973E-3</v>
      </c>
      <c r="D181" s="110">
        <v>0.28279631830120772</v>
      </c>
      <c r="E181" s="64">
        <v>0.70778656602081158</v>
      </c>
      <c r="F181" s="64">
        <v>-0.87066552340176817</v>
      </c>
      <c r="G181" s="64">
        <v>0.8599967892042315</v>
      </c>
      <c r="H181" s="81">
        <f t="shared" si="20"/>
        <v>6.5664082828212935</v>
      </c>
      <c r="I181" s="81">
        <f t="shared" si="21"/>
        <v>0.77777525003119463</v>
      </c>
    </row>
    <row r="182" spans="1:9" x14ac:dyDescent="0.25">
      <c r="A182" s="82" t="s">
        <v>206</v>
      </c>
      <c r="C182" s="110"/>
      <c r="D182" s="110"/>
      <c r="H182" s="111">
        <f>SUM(H170:H181)/12</f>
        <v>2.5781101432020401</v>
      </c>
      <c r="I182" s="111">
        <f>SUM(I170:I181)/12</f>
        <v>0.98213386439603834</v>
      </c>
    </row>
    <row r="183" spans="1:9" x14ac:dyDescent="0.25">
      <c r="A183" s="82"/>
      <c r="C183" s="112"/>
      <c r="D183" s="72" t="s">
        <v>369</v>
      </c>
      <c r="H183" s="111"/>
      <c r="I183" s="111"/>
    </row>
    <row r="184" spans="1:9" x14ac:dyDescent="0.25">
      <c r="A184" s="20" t="s">
        <v>370</v>
      </c>
      <c r="B184" s="64">
        <v>275.89999999999998</v>
      </c>
      <c r="C184" s="110">
        <v>1.7875181117600674E-3</v>
      </c>
      <c r="D184" s="110">
        <v>0.28208144201373908</v>
      </c>
      <c r="E184" s="64">
        <v>1.6828156775236338</v>
      </c>
      <c r="F184" s="64">
        <v>-0.94615909301927503</v>
      </c>
      <c r="G184" s="64">
        <v>-24.421017153782863</v>
      </c>
      <c r="H184" s="81">
        <f t="shared" ref="H184:H195" si="22">G184-21.92*F184*B184/1000</f>
        <v>-18.698904314475588</v>
      </c>
      <c r="I184" s="81">
        <f t="shared" ref="I184:I195" si="23">E184-(E184-B184/1000)*(-0.72-F184)/(-0.72-0.16)</f>
        <v>2.0443915565956154</v>
      </c>
    </row>
    <row r="185" spans="1:9" x14ac:dyDescent="0.25">
      <c r="A185" s="20" t="s">
        <v>371</v>
      </c>
      <c r="B185" s="64">
        <v>275.89999999999998</v>
      </c>
      <c r="C185" s="110">
        <v>1.0518919763025964E-3</v>
      </c>
      <c r="D185" s="110">
        <v>0.28211628360827795</v>
      </c>
      <c r="E185" s="64">
        <v>1.6017022894272426</v>
      </c>
      <c r="F185" s="64">
        <v>-0.96831650673787362</v>
      </c>
      <c r="G185" s="64">
        <v>-23.188872721559008</v>
      </c>
      <c r="H185" s="81">
        <f t="shared" si="22"/>
        <v>-17.332757870898181</v>
      </c>
      <c r="I185" s="81">
        <f t="shared" si="23"/>
        <v>1.9758143270813882</v>
      </c>
    </row>
    <row r="186" spans="1:9" x14ac:dyDescent="0.25">
      <c r="A186" s="20" t="s">
        <v>372</v>
      </c>
      <c r="B186" s="64">
        <v>275.89999999999998</v>
      </c>
      <c r="C186" s="110">
        <v>1.1677408565963594E-3</v>
      </c>
      <c r="D186" s="110">
        <v>0.28213929438539237</v>
      </c>
      <c r="E186" s="64">
        <v>1.5744775535014421</v>
      </c>
      <c r="F186" s="64">
        <v>-0.96482708263263972</v>
      </c>
      <c r="G186" s="64">
        <v>-22.375115450173901</v>
      </c>
      <c r="H186" s="81">
        <f t="shared" si="22"/>
        <v>-16.540103687378171</v>
      </c>
      <c r="I186" s="81">
        <f t="shared" si="23"/>
        <v>1.9357581830423385</v>
      </c>
    </row>
    <row r="187" spans="1:9" x14ac:dyDescent="0.25">
      <c r="A187" s="20" t="s">
        <v>373</v>
      </c>
      <c r="B187" s="64">
        <v>275.89999999999998</v>
      </c>
      <c r="C187" s="110">
        <v>8.9419282615570183E-4</v>
      </c>
      <c r="D187" s="110">
        <v>0.28213957467080641</v>
      </c>
      <c r="E187" s="64">
        <v>1.5627713059899218</v>
      </c>
      <c r="F187" s="64">
        <v>-0.97306648113988847</v>
      </c>
      <c r="G187" s="64">
        <v>-22.36520338624759</v>
      </c>
      <c r="H187" s="81">
        <f t="shared" si="22"/>
        <v>-16.480361982396413</v>
      </c>
      <c r="I187" s="81">
        <f t="shared" si="23"/>
        <v>1.932844025406697</v>
      </c>
    </row>
    <row r="188" spans="1:9" x14ac:dyDescent="0.25">
      <c r="A188" s="20" t="s">
        <v>374</v>
      </c>
      <c r="B188" s="64">
        <v>275.89999999999998</v>
      </c>
      <c r="C188" s="110">
        <v>6.5815897079081421E-4</v>
      </c>
      <c r="D188" s="110">
        <v>0.28214653404859197</v>
      </c>
      <c r="E188" s="64">
        <v>1.5435431397207824</v>
      </c>
      <c r="F188" s="64">
        <v>-0.98017593461473451</v>
      </c>
      <c r="G188" s="64">
        <v>-22.119090695261747</v>
      </c>
      <c r="H188" s="81">
        <f t="shared" si="22"/>
        <v>-16.191253250566049</v>
      </c>
      <c r="I188" s="81">
        <f t="shared" si="23"/>
        <v>1.918327501805795</v>
      </c>
    </row>
    <row r="189" spans="1:9" x14ac:dyDescent="0.25">
      <c r="A189" s="20" t="s">
        <v>375</v>
      </c>
      <c r="B189" s="64">
        <v>275.89999999999998</v>
      </c>
      <c r="C189" s="110">
        <v>1.6185807799032671E-3</v>
      </c>
      <c r="D189" s="110">
        <v>0.28215768380440215</v>
      </c>
      <c r="E189" s="64">
        <v>1.5674916840575386</v>
      </c>
      <c r="F189" s="64">
        <v>-0.95124756687038348</v>
      </c>
      <c r="G189" s="64">
        <v>-21.724788720165478</v>
      </c>
      <c r="H189" s="81">
        <f t="shared" si="22"/>
        <v>-15.971902175071587</v>
      </c>
      <c r="I189" s="81">
        <f t="shared" si="23"/>
        <v>1.9068978594306374</v>
      </c>
    </row>
    <row r="190" spans="1:9" x14ac:dyDescent="0.25">
      <c r="A190" s="20" t="s">
        <v>376</v>
      </c>
      <c r="B190" s="64">
        <v>275.89999999999998</v>
      </c>
      <c r="C190" s="110">
        <v>7.2053118815611596E-4</v>
      </c>
      <c r="D190" s="110">
        <v>0.28216178100432859</v>
      </c>
      <c r="E190" s="64">
        <v>1.5250004790353839</v>
      </c>
      <c r="F190" s="64">
        <v>-0.9782972533687917</v>
      </c>
      <c r="G190" s="64">
        <v>-21.579894603123151</v>
      </c>
      <c r="H190" s="81">
        <f t="shared" si="22"/>
        <v>-15.663418911601616</v>
      </c>
      <c r="I190" s="81">
        <f t="shared" si="23"/>
        <v>1.8916359596222949</v>
      </c>
    </row>
    <row r="191" spans="1:9" x14ac:dyDescent="0.25">
      <c r="A191" s="20" t="s">
        <v>377</v>
      </c>
      <c r="B191" s="64">
        <v>275.89999999999998</v>
      </c>
      <c r="C191" s="110">
        <v>1.2042321473105951E-3</v>
      </c>
      <c r="D191" s="110">
        <v>0.2821892533194561</v>
      </c>
      <c r="E191" s="64">
        <v>1.5060992479228044</v>
      </c>
      <c r="F191" s="64">
        <v>-0.96372794737016276</v>
      </c>
      <c r="G191" s="64">
        <v>-20.608358696897476</v>
      </c>
      <c r="H191" s="81">
        <f t="shared" si="22"/>
        <v>-14.779994205204416</v>
      </c>
      <c r="I191" s="81">
        <f t="shared" si="23"/>
        <v>1.8468196315052396</v>
      </c>
    </row>
    <row r="192" spans="1:9" x14ac:dyDescent="0.25">
      <c r="A192" s="20" t="s">
        <v>378</v>
      </c>
      <c r="B192" s="64">
        <v>275.89999999999998</v>
      </c>
      <c r="C192" s="110">
        <v>1.6706396698709411E-3</v>
      </c>
      <c r="D192" s="110">
        <v>0.28220192898768132</v>
      </c>
      <c r="E192" s="64">
        <v>1.5069858417636763</v>
      </c>
      <c r="F192" s="64">
        <v>-0.94967952801593547</v>
      </c>
      <c r="G192" s="64">
        <v>-20.160094079990643</v>
      </c>
      <c r="H192" s="81">
        <f t="shared" si="22"/>
        <v>-14.416690607381886</v>
      </c>
      <c r="I192" s="81">
        <f t="shared" si="23"/>
        <v>1.8282985861766101</v>
      </c>
    </row>
    <row r="193" spans="1:9" x14ac:dyDescent="0.25">
      <c r="A193" s="20" t="s">
        <v>379</v>
      </c>
      <c r="B193" s="64">
        <v>275.89999999999998</v>
      </c>
      <c r="C193" s="110">
        <v>3.1224751212347414E-3</v>
      </c>
      <c r="D193" s="110">
        <v>0.28224696990430226</v>
      </c>
      <c r="E193" s="64">
        <v>1.5016523797965522</v>
      </c>
      <c r="F193" s="64">
        <v>-0.90594954454112231</v>
      </c>
      <c r="G193" s="64">
        <v>-18.567258982422619</v>
      </c>
      <c r="H193" s="81">
        <f t="shared" si="22"/>
        <v>-13.088322555314026</v>
      </c>
      <c r="I193" s="81">
        <f t="shared" si="23"/>
        <v>1.760661580641286</v>
      </c>
    </row>
    <row r="194" spans="1:9" x14ac:dyDescent="0.25">
      <c r="A194" s="20" t="s">
        <v>380</v>
      </c>
      <c r="B194" s="64">
        <v>275.89999999999998</v>
      </c>
      <c r="C194" s="110">
        <v>3.4892674596106719E-3</v>
      </c>
      <c r="D194" s="110">
        <v>0.28226116533546397</v>
      </c>
      <c r="E194" s="64">
        <v>1.4960329549122509</v>
      </c>
      <c r="F194" s="64">
        <v>-0.89490158254184726</v>
      </c>
      <c r="G194" s="64">
        <v>-18.065249194971766</v>
      </c>
      <c r="H194" s="81">
        <f t="shared" si="22"/>
        <v>-12.653127836989125</v>
      </c>
      <c r="I194" s="81">
        <f t="shared" si="23"/>
        <v>1.7385365739186294</v>
      </c>
    </row>
    <row r="195" spans="1:9" x14ac:dyDescent="0.25">
      <c r="A195" s="20" t="s">
        <v>381</v>
      </c>
      <c r="B195" s="64">
        <v>275.89999999999998</v>
      </c>
      <c r="C195" s="110">
        <v>1.4980767681386301E-3</v>
      </c>
      <c r="D195" s="110">
        <v>0.2824264755293292</v>
      </c>
      <c r="E195" s="64">
        <v>1.1821747359180994</v>
      </c>
      <c r="F195" s="64">
        <v>-0.95487720577895696</v>
      </c>
      <c r="G195" s="64">
        <v>-12.219189688894572</v>
      </c>
      <c r="H195" s="87">
        <f t="shared" si="22"/>
        <v>-6.4443520749434127</v>
      </c>
      <c r="I195" s="87">
        <f t="shared" si="23"/>
        <v>1.4240648241459464</v>
      </c>
    </row>
    <row r="196" spans="1:9" x14ac:dyDescent="0.25">
      <c r="A196" s="82" t="s">
        <v>206</v>
      </c>
      <c r="C196" s="110"/>
      <c r="D196" s="110"/>
      <c r="H196" s="111">
        <v>-15.62</v>
      </c>
      <c r="I196" s="111">
        <v>1.89</v>
      </c>
    </row>
    <row r="197" spans="1:9" x14ac:dyDescent="0.25">
      <c r="C197" s="84"/>
      <c r="D197" s="72" t="s">
        <v>382</v>
      </c>
    </row>
    <row r="198" spans="1:9" x14ac:dyDescent="0.25">
      <c r="A198" s="20" t="s">
        <v>383</v>
      </c>
      <c r="B198" s="64">
        <v>287</v>
      </c>
      <c r="C198" s="110">
        <v>4.6432363810253716E-4</v>
      </c>
      <c r="D198" s="110">
        <v>0.28177623960785581</v>
      </c>
      <c r="E198" s="64">
        <v>2.0414194442027487</v>
      </c>
      <c r="F198" s="64">
        <v>-0.98601434824992362</v>
      </c>
      <c r="G198" s="64">
        <v>-35.21425007229184</v>
      </c>
      <c r="H198" s="87">
        <f t="shared" ref="H198:H209" si="24">G198-21.92*F198*B198/1000</f>
        <v>-29.011194366877639</v>
      </c>
      <c r="I198" s="87">
        <f t="shared" ref="I198:I209" si="25">E198-(E198-B198/1000)*(-0.72-F198)/(-0.72-0.16)</f>
        <v>2.5717611998920527</v>
      </c>
    </row>
    <row r="199" spans="1:9" x14ac:dyDescent="0.25">
      <c r="A199" s="20" t="s">
        <v>384</v>
      </c>
      <c r="B199" s="64">
        <v>287</v>
      </c>
      <c r="C199" s="110">
        <v>7.3687386163133212E-4</v>
      </c>
      <c r="D199" s="110">
        <v>0.28196292504592751</v>
      </c>
      <c r="E199" s="64">
        <v>1.7998074900420891</v>
      </c>
      <c r="F199" s="64">
        <v>-0.97780500416773097</v>
      </c>
      <c r="G199" s="64">
        <v>-28.612272575520016</v>
      </c>
      <c r="H199" s="81">
        <f t="shared" si="24"/>
        <v>-22.460862182100655</v>
      </c>
      <c r="I199" s="81">
        <f t="shared" si="25"/>
        <v>2.2429999233094478</v>
      </c>
    </row>
    <row r="200" spans="1:9" x14ac:dyDescent="0.25">
      <c r="A200" s="20" t="s">
        <v>385</v>
      </c>
      <c r="B200" s="64">
        <v>287</v>
      </c>
      <c r="C200" s="110">
        <v>7.3610791644820417E-4</v>
      </c>
      <c r="D200" s="110">
        <v>0.28199230127500635</v>
      </c>
      <c r="E200" s="64">
        <v>1.7593607100395161</v>
      </c>
      <c r="F200" s="64">
        <v>-0.97782807480577694</v>
      </c>
      <c r="G200" s="64">
        <v>-27.573406312989547</v>
      </c>
      <c r="H200" s="81">
        <f t="shared" si="24"/>
        <v>-21.421850781263412</v>
      </c>
      <c r="I200" s="81">
        <f t="shared" si="25"/>
        <v>2.1907424455953746</v>
      </c>
    </row>
    <row r="201" spans="1:9" x14ac:dyDescent="0.25">
      <c r="A201" s="20" t="s">
        <v>386</v>
      </c>
      <c r="B201" s="64">
        <v>287</v>
      </c>
      <c r="C201" s="110">
        <v>6.390306153490578E-4</v>
      </c>
      <c r="D201" s="110">
        <v>0.28200155088937512</v>
      </c>
      <c r="E201" s="64">
        <v>1.7422123000180749</v>
      </c>
      <c r="F201" s="64">
        <v>-0.98075208989912477</v>
      </c>
      <c r="G201" s="64">
        <v>-27.246301282478626</v>
      </c>
      <c r="H201" s="81">
        <f t="shared" si="24"/>
        <v>-21.076350654839636</v>
      </c>
      <c r="I201" s="81">
        <f t="shared" si="25"/>
        <v>2.1734050823778763</v>
      </c>
    </row>
    <row r="202" spans="1:9" x14ac:dyDescent="0.25">
      <c r="A202" s="20" t="s">
        <v>387</v>
      </c>
      <c r="B202" s="64">
        <v>287</v>
      </c>
      <c r="C202" s="110">
        <v>9.6529543883274577E-4</v>
      </c>
      <c r="D202" s="110">
        <v>0.28200375562634994</v>
      </c>
      <c r="E202" s="64">
        <v>1.7540974632636182</v>
      </c>
      <c r="F202" s="64">
        <v>-0.97092483617973657</v>
      </c>
      <c r="G202" s="64">
        <v>-27.168332566522846</v>
      </c>
      <c r="H202" s="81">
        <f t="shared" si="24"/>
        <v>-21.060205585122674</v>
      </c>
      <c r="I202" s="81">
        <f t="shared" si="25"/>
        <v>2.172428361705812</v>
      </c>
    </row>
    <row r="203" spans="1:9" x14ac:dyDescent="0.25">
      <c r="A203" s="20" t="s">
        <v>388</v>
      </c>
      <c r="B203" s="64">
        <v>287</v>
      </c>
      <c r="C203" s="110">
        <v>9.1067751654662203E-4</v>
      </c>
      <c r="D203" s="110">
        <v>0.28201283968462243</v>
      </c>
      <c r="E203" s="64">
        <v>1.7390207494513952</v>
      </c>
      <c r="F203" s="64">
        <v>-0.97256995432088489</v>
      </c>
      <c r="G203" s="64">
        <v>-26.847082291655553</v>
      </c>
      <c r="H203" s="81">
        <f t="shared" si="24"/>
        <v>-20.728605806224692</v>
      </c>
      <c r="I203" s="81">
        <f t="shared" si="25"/>
        <v>2.155767129408118</v>
      </c>
    </row>
    <row r="204" spans="1:9" x14ac:dyDescent="0.25">
      <c r="A204" s="20" t="s">
        <v>389</v>
      </c>
      <c r="B204" s="64">
        <v>287</v>
      </c>
      <c r="C204" s="110">
        <v>3.6027737640588947E-4</v>
      </c>
      <c r="D204" s="110">
        <v>0.28202480969561283</v>
      </c>
      <c r="E204" s="64">
        <v>1.6979310835290999</v>
      </c>
      <c r="F204" s="64">
        <v>-0.98914827179500331</v>
      </c>
      <c r="G204" s="64">
        <v>-26.423772664450063</v>
      </c>
      <c r="H204" s="81">
        <f t="shared" si="24"/>
        <v>-20.201001320656825</v>
      </c>
      <c r="I204" s="81">
        <f t="shared" si="25"/>
        <v>2.1294647912037687</v>
      </c>
    </row>
    <row r="205" spans="1:9" x14ac:dyDescent="0.25">
      <c r="A205" s="20" t="s">
        <v>390</v>
      </c>
      <c r="B205" s="64">
        <v>287</v>
      </c>
      <c r="C205" s="110">
        <v>7.0012646860338377E-4</v>
      </c>
      <c r="D205" s="110">
        <v>0.2820330450447896</v>
      </c>
      <c r="E205" s="64">
        <v>1.7016618180437579</v>
      </c>
      <c r="F205" s="64">
        <v>-0.97891185335531972</v>
      </c>
      <c r="G205" s="64">
        <v>-26.132536291090247</v>
      </c>
      <c r="H205" s="81">
        <f t="shared" si="24"/>
        <v>-19.974162665157795</v>
      </c>
      <c r="I205" s="81">
        <f t="shared" si="25"/>
        <v>2.117880810294571</v>
      </c>
    </row>
    <row r="206" spans="1:9" x14ac:dyDescent="0.25">
      <c r="A206" s="20" t="s">
        <v>391</v>
      </c>
      <c r="B206" s="64">
        <v>287</v>
      </c>
      <c r="C206" s="110">
        <v>7.7758459193231219E-4</v>
      </c>
      <c r="D206" s="110">
        <v>0.28204236387530446</v>
      </c>
      <c r="E206" s="64">
        <v>1.6922572921428751</v>
      </c>
      <c r="F206" s="64">
        <v>-0.97657877735143639</v>
      </c>
      <c r="G206" s="64">
        <v>-25.802983488307785</v>
      </c>
      <c r="H206" s="81">
        <f t="shared" si="24"/>
        <v>-19.659287336838805</v>
      </c>
      <c r="I206" s="81">
        <f t="shared" si="25"/>
        <v>2.1019836533726584</v>
      </c>
    </row>
    <row r="207" spans="1:9" x14ac:dyDescent="0.25">
      <c r="A207" s="20" t="s">
        <v>392</v>
      </c>
      <c r="B207" s="64">
        <v>287</v>
      </c>
      <c r="C207" s="110">
        <v>4.7282313415449582E-4</v>
      </c>
      <c r="D207" s="110">
        <v>0.28205075111080291</v>
      </c>
      <c r="E207" s="64">
        <v>1.6673897376127436</v>
      </c>
      <c r="F207" s="64">
        <v>-0.98575833933269585</v>
      </c>
      <c r="G207" s="64">
        <v>-25.50637577967807</v>
      </c>
      <c r="H207" s="81">
        <f t="shared" si="24"/>
        <v>-19.304930636602506</v>
      </c>
      <c r="I207" s="81">
        <f t="shared" si="25"/>
        <v>2.0842648334080374</v>
      </c>
    </row>
    <row r="208" spans="1:9" x14ac:dyDescent="0.25">
      <c r="A208" s="20" t="s">
        <v>393</v>
      </c>
      <c r="B208" s="64">
        <v>287</v>
      </c>
      <c r="C208" s="110">
        <v>9.5062166268309049E-4</v>
      </c>
      <c r="D208" s="110">
        <v>0.28205867153042496</v>
      </c>
      <c r="E208" s="64">
        <v>1.6773535757910689</v>
      </c>
      <c r="F208" s="64">
        <v>-0.9713668173890635</v>
      </c>
      <c r="G208" s="64">
        <v>-25.226276631882261</v>
      </c>
      <c r="H208" s="81">
        <f t="shared" si="24"/>
        <v>-19.115369129014965</v>
      </c>
      <c r="I208" s="81">
        <f t="shared" si="25"/>
        <v>2.0744998864639155</v>
      </c>
    </row>
    <row r="209" spans="1:9" x14ac:dyDescent="0.25">
      <c r="A209" s="20" t="s">
        <v>394</v>
      </c>
      <c r="B209" s="64">
        <v>287</v>
      </c>
      <c r="C209" s="110">
        <v>4.7977500308406848E-4</v>
      </c>
      <c r="D209" s="110">
        <v>0.28209930517059983</v>
      </c>
      <c r="E209" s="64">
        <v>1.6011698441930968</v>
      </c>
      <c r="F209" s="64">
        <v>-0.98554894569023888</v>
      </c>
      <c r="G209" s="64">
        <v>-23.78930125331302</v>
      </c>
      <c r="H209" s="81">
        <f t="shared" si="24"/>
        <v>-17.5891734140179</v>
      </c>
      <c r="I209" s="81">
        <f t="shared" si="25"/>
        <v>1.9977339539469405</v>
      </c>
    </row>
    <row r="210" spans="1:9" x14ac:dyDescent="0.25">
      <c r="A210" s="82" t="s">
        <v>206</v>
      </c>
      <c r="C210" s="110"/>
      <c r="D210" s="110"/>
      <c r="H210" s="111">
        <f>SUM(H199:H209)/11</f>
        <v>-20.235618137439989</v>
      </c>
      <c r="I210" s="111">
        <f>SUM(I199:I209)/11</f>
        <v>2.131015533735138</v>
      </c>
    </row>
    <row r="211" spans="1:9" x14ac:dyDescent="0.25">
      <c r="C211" s="84"/>
      <c r="D211" s="72" t="s">
        <v>395</v>
      </c>
    </row>
    <row r="212" spans="1:9" x14ac:dyDescent="0.25">
      <c r="A212" s="20" t="s">
        <v>396</v>
      </c>
      <c r="B212" s="64">
        <v>300</v>
      </c>
      <c r="C212" s="110">
        <v>5.4827661534409197E-4</v>
      </c>
      <c r="D212" s="110">
        <v>0.28162648720281841</v>
      </c>
      <c r="E212" s="64">
        <v>2.2494393353761986</v>
      </c>
      <c r="F212" s="64">
        <v>-0.98348564411614181</v>
      </c>
      <c r="G212" s="64">
        <v>-40.510121128740636</v>
      </c>
      <c r="H212" s="87">
        <f t="shared" ref="H212:H223" si="26">G212-21.92*F212*B212/1000</f>
        <v>-34.042719533032887</v>
      </c>
      <c r="I212" s="87">
        <f t="shared" ref="I212:I223" si="27">E212-(E212-B212/1000)*(-0.72-F212)/(-0.72-0.16)</f>
        <v>2.8331316978159045</v>
      </c>
    </row>
    <row r="213" spans="1:9" x14ac:dyDescent="0.25">
      <c r="A213" s="20" t="s">
        <v>397</v>
      </c>
      <c r="B213" s="64">
        <v>300</v>
      </c>
      <c r="C213" s="110">
        <v>5.870836496953075E-4</v>
      </c>
      <c r="D213" s="110">
        <v>0.28184097677815884</v>
      </c>
      <c r="E213" s="64">
        <v>1.9595889955884986</v>
      </c>
      <c r="F213" s="64">
        <v>-0.98231675753929792</v>
      </c>
      <c r="G213" s="64">
        <v>-32.924873107704755</v>
      </c>
      <c r="H213" s="87">
        <f t="shared" si="26"/>
        <v>-26.465158110126332</v>
      </c>
      <c r="I213" s="87">
        <f t="shared" si="27"/>
        <v>2.4542912730551749</v>
      </c>
    </row>
    <row r="214" spans="1:9" x14ac:dyDescent="0.25">
      <c r="A214" s="20" t="s">
        <v>398</v>
      </c>
      <c r="B214" s="64">
        <v>300</v>
      </c>
      <c r="C214" s="110">
        <v>7.7803057963169375E-4</v>
      </c>
      <c r="D214" s="110">
        <v>0.28201164256006767</v>
      </c>
      <c r="E214" s="64">
        <v>1.7346375084850703</v>
      </c>
      <c r="F214" s="64">
        <v>-0.97656534398699713</v>
      </c>
      <c r="G214" s="64">
        <v>-26.889417620286071</v>
      </c>
      <c r="H214" s="81">
        <f t="shared" si="26"/>
        <v>-20.467523918227577</v>
      </c>
      <c r="I214" s="81">
        <f t="shared" si="27"/>
        <v>2.1529082651454345</v>
      </c>
    </row>
    <row r="215" spans="1:9" x14ac:dyDescent="0.25">
      <c r="A215" s="20" t="s">
        <v>399</v>
      </c>
      <c r="B215" s="64">
        <v>300</v>
      </c>
      <c r="C215" s="110">
        <v>5.8830917198286921E-4</v>
      </c>
      <c r="D215" s="110">
        <v>0.2820405300696231</v>
      </c>
      <c r="E215" s="64">
        <v>1.686435273729247</v>
      </c>
      <c r="F215" s="64">
        <v>-0.98227984421738346</v>
      </c>
      <c r="G215" s="64">
        <v>-25.867834523111142</v>
      </c>
      <c r="H215" s="81">
        <f t="shared" si="26"/>
        <v>-19.408362267537626</v>
      </c>
      <c r="I215" s="81">
        <f t="shared" si="27"/>
        <v>2.0996557596510566</v>
      </c>
    </row>
    <row r="216" spans="1:9" x14ac:dyDescent="0.25">
      <c r="A216" s="20" t="s">
        <v>400</v>
      </c>
      <c r="B216" s="64">
        <v>300</v>
      </c>
      <c r="C216" s="110">
        <v>8.9842039721499314E-4</v>
      </c>
      <c r="D216" s="110">
        <v>0.28205704829724554</v>
      </c>
      <c r="E216" s="64">
        <v>1.6773018364223462</v>
      </c>
      <c r="F216" s="64">
        <v>-0.972939144662199</v>
      </c>
      <c r="G216" s="64">
        <v>-25.283680942755904</v>
      </c>
      <c r="H216" s="81">
        <f t="shared" si="26"/>
        <v>-18.885633127457282</v>
      </c>
      <c r="I216" s="81">
        <f t="shared" si="27"/>
        <v>2.0731808687477375</v>
      </c>
    </row>
    <row r="217" spans="1:9" x14ac:dyDescent="0.25">
      <c r="A217" s="20" t="s">
        <v>401</v>
      </c>
      <c r="B217" s="64">
        <v>300</v>
      </c>
      <c r="C217" s="110">
        <v>6.8578746902264222E-4</v>
      </c>
      <c r="D217" s="110">
        <v>0.28205595446228132</v>
      </c>
      <c r="E217" s="64">
        <v>1.6694967410405077</v>
      </c>
      <c r="F217" s="64">
        <v>-0.97934375093305293</v>
      </c>
      <c r="G217" s="64">
        <v>-25.322363519679758</v>
      </c>
      <c r="H217" s="81">
        <f t="shared" si="26"/>
        <v>-18.882199013544003</v>
      </c>
      <c r="I217" s="81">
        <f t="shared" si="27"/>
        <v>2.0730994929860045</v>
      </c>
    </row>
    <row r="218" spans="1:9" x14ac:dyDescent="0.25">
      <c r="A218" s="20" t="s">
        <v>402</v>
      </c>
      <c r="B218" s="64">
        <v>300</v>
      </c>
      <c r="C218" s="110">
        <v>1.0714341846774177E-3</v>
      </c>
      <c r="D218" s="110">
        <v>0.28206864276501803</v>
      </c>
      <c r="E218" s="64">
        <v>1.6688310955145895</v>
      </c>
      <c r="F218" s="64">
        <v>-0.96772788600369219</v>
      </c>
      <c r="G218" s="64">
        <v>-24.873652093629907</v>
      </c>
      <c r="H218" s="81">
        <f t="shared" si="26"/>
        <v>-18.509873515269625</v>
      </c>
      <c r="I218" s="81">
        <f t="shared" si="27"/>
        <v>2.0541693155008933</v>
      </c>
    </row>
    <row r="219" spans="1:9" x14ac:dyDescent="0.25">
      <c r="A219" s="20" t="s">
        <v>403</v>
      </c>
      <c r="B219" s="64">
        <v>300</v>
      </c>
      <c r="C219" s="110">
        <v>6.961388354158229E-4</v>
      </c>
      <c r="D219" s="110">
        <v>0.2820711534668226</v>
      </c>
      <c r="E219" s="64">
        <v>1.6490151168259852</v>
      </c>
      <c r="F219" s="64">
        <v>-0.97903196278867999</v>
      </c>
      <c r="G219" s="64">
        <v>-24.784863182261141</v>
      </c>
      <c r="H219" s="81">
        <f t="shared" si="26"/>
        <v>-18.34674899496278</v>
      </c>
      <c r="I219" s="81">
        <f t="shared" si="27"/>
        <v>2.0461037913067073</v>
      </c>
    </row>
    <row r="220" spans="1:9" x14ac:dyDescent="0.25">
      <c r="A220" s="20" t="s">
        <v>404</v>
      </c>
      <c r="B220" s="64">
        <v>300</v>
      </c>
      <c r="C220" s="110">
        <v>7.3076520679177292E-4</v>
      </c>
      <c r="D220" s="110">
        <v>0.28208230264553263</v>
      </c>
      <c r="E220" s="64">
        <v>1.635133653118501</v>
      </c>
      <c r="F220" s="64">
        <v>-0.97798899979542853</v>
      </c>
      <c r="G220" s="64">
        <v>-24.390581615838514</v>
      </c>
      <c r="H220" s="81">
        <f t="shared" si="26"/>
        <v>-17.959325953183775</v>
      </c>
      <c r="I220" s="81">
        <f t="shared" si="27"/>
        <v>2.0265538755744767</v>
      </c>
    </row>
    <row r="221" spans="1:9" x14ac:dyDescent="0.25">
      <c r="A221" s="20" t="s">
        <v>405</v>
      </c>
      <c r="B221" s="64">
        <v>300</v>
      </c>
      <c r="C221" s="110">
        <v>2.0196656222943527E-4</v>
      </c>
      <c r="D221" s="110">
        <v>0.28208827930246938</v>
      </c>
      <c r="E221" s="64">
        <v>1.6047023032326706</v>
      </c>
      <c r="F221" s="64">
        <v>-0.99391666981236637</v>
      </c>
      <c r="G221" s="64">
        <v>-24.179222042162163</v>
      </c>
      <c r="H221" s="81">
        <f t="shared" si="26"/>
        <v>-17.643226021476043</v>
      </c>
      <c r="I221" s="81">
        <f t="shared" si="27"/>
        <v>2.0108156100485992</v>
      </c>
    </row>
    <row r="222" spans="1:9" ht="15.75" customHeight="1" x14ac:dyDescent="0.25">
      <c r="A222" s="20" t="s">
        <v>406</v>
      </c>
      <c r="B222" s="64">
        <v>300</v>
      </c>
      <c r="C222" s="110">
        <v>4.7994227378318077E-4</v>
      </c>
      <c r="D222" s="110">
        <v>0.2820944194608474</v>
      </c>
      <c r="E222" s="64">
        <v>1.6078741745628879</v>
      </c>
      <c r="F222" s="64">
        <v>-0.98554390741616926</v>
      </c>
      <c r="G222" s="64">
        <v>-23.96208037403369</v>
      </c>
      <c r="H222" s="81">
        <f t="shared" si="26"/>
        <v>-17.48114363886496</v>
      </c>
      <c r="I222" s="81">
        <f t="shared" si="27"/>
        <v>2.0025310140198496</v>
      </c>
    </row>
    <row r="223" spans="1:9" x14ac:dyDescent="0.25">
      <c r="A223" s="20" t="s">
        <v>407</v>
      </c>
      <c r="B223" s="64">
        <v>300</v>
      </c>
      <c r="C223" s="110">
        <v>1.0402940779072481E-3</v>
      </c>
      <c r="D223" s="110">
        <v>0.28210741804863865</v>
      </c>
      <c r="E223" s="64">
        <v>1.6135470244945684</v>
      </c>
      <c r="F223" s="64">
        <v>-0.96866584102689013</v>
      </c>
      <c r="G223" s="64">
        <v>-23.502395971360947</v>
      </c>
      <c r="H223" s="81">
        <f t="shared" si="26"/>
        <v>-17.132449400768117</v>
      </c>
      <c r="I223" s="81">
        <f t="shared" si="27"/>
        <v>1.9847223376471945</v>
      </c>
    </row>
    <row r="224" spans="1:9" x14ac:dyDescent="0.25">
      <c r="A224" s="82" t="s">
        <v>206</v>
      </c>
      <c r="C224" s="110"/>
      <c r="D224" s="110"/>
      <c r="H224" s="113">
        <f>SUM(H214:H223)/10</f>
        <v>-18.471648585129177</v>
      </c>
      <c r="I224" s="113">
        <f>SUM(I214:I223)/10</f>
        <v>2.0523740330627955</v>
      </c>
    </row>
    <row r="225" spans="1:9" x14ac:dyDescent="0.25">
      <c r="C225" s="84"/>
      <c r="D225" s="72" t="s">
        <v>408</v>
      </c>
    </row>
    <row r="226" spans="1:9" x14ac:dyDescent="0.25">
      <c r="A226" s="20" t="s">
        <v>409</v>
      </c>
      <c r="B226" s="64">
        <v>299.7</v>
      </c>
      <c r="C226" s="110">
        <v>1.3899016786961833E-3</v>
      </c>
      <c r="D226" s="110">
        <v>0.28215728046671662</v>
      </c>
      <c r="E226" s="64">
        <v>1.558512899127348</v>
      </c>
      <c r="F226" s="64">
        <v>-0.95813549160553668</v>
      </c>
      <c r="G226" s="64">
        <v>-21.739052426810179</v>
      </c>
      <c r="H226" s="87">
        <f t="shared" ref="H226:H237" si="28">G226-21.92*F226*B226/1000</f>
        <v>-15.444654133004967</v>
      </c>
      <c r="I226" s="87">
        <f t="shared" ref="I226:I237" si="29">E226-(E226-B226/1000)*(-0.72-F226)/(-0.72-0.16)</f>
        <v>1.8991583861422137</v>
      </c>
    </row>
    <row r="227" spans="1:9" x14ac:dyDescent="0.25">
      <c r="A227" s="20" t="s">
        <v>410</v>
      </c>
      <c r="B227" s="64">
        <v>299.7</v>
      </c>
      <c r="C227" s="110">
        <v>8.6527762868832711E-4</v>
      </c>
      <c r="D227" s="110">
        <v>0.28232135657035518</v>
      </c>
      <c r="E227" s="64">
        <v>1.3090421096717468</v>
      </c>
      <c r="F227" s="64">
        <v>-0.97393742082264079</v>
      </c>
      <c r="G227" s="64">
        <v>-15.936635510052088</v>
      </c>
      <c r="H227" s="81">
        <f t="shared" si="28"/>
        <v>-9.5384276432017323</v>
      </c>
      <c r="I227" s="81">
        <f t="shared" si="29"/>
        <v>1.6003031688282543</v>
      </c>
    </row>
    <row r="228" spans="1:9" x14ac:dyDescent="0.25">
      <c r="A228" s="20" t="s">
        <v>411</v>
      </c>
      <c r="B228" s="64">
        <v>299.7</v>
      </c>
      <c r="C228" s="110">
        <v>6.2222469204008702E-4</v>
      </c>
      <c r="D228" s="110">
        <v>0.28232138953576302</v>
      </c>
      <c r="E228" s="64">
        <v>1.3006758736277744</v>
      </c>
      <c r="F228" s="64">
        <v>-0.9812582924084311</v>
      </c>
      <c r="G228" s="64">
        <v>-15.935469715424588</v>
      </c>
      <c r="H228" s="81">
        <f t="shared" si="28"/>
        <v>-9.4891679390776229</v>
      </c>
      <c r="I228" s="81">
        <f t="shared" si="29"/>
        <v>1.5978500184982629</v>
      </c>
    </row>
    <row r="229" spans="1:9" x14ac:dyDescent="0.25">
      <c r="A229" s="20" t="s">
        <v>412</v>
      </c>
      <c r="B229" s="64">
        <v>299.7</v>
      </c>
      <c r="C229" s="110">
        <v>8.7112496981649797E-4</v>
      </c>
      <c r="D229" s="110">
        <v>0.28233415944998758</v>
      </c>
      <c r="E229" s="64">
        <v>1.2914093667895978</v>
      </c>
      <c r="F229" s="64">
        <v>-0.9737612960898645</v>
      </c>
      <c r="G229" s="64">
        <v>-15.483872166001111</v>
      </c>
      <c r="H229" s="81">
        <f t="shared" si="28"/>
        <v>-9.0868213371972484</v>
      </c>
      <c r="I229" s="81">
        <f t="shared" si="29"/>
        <v>1.5773837466316287</v>
      </c>
    </row>
    <row r="230" spans="1:9" x14ac:dyDescent="0.25">
      <c r="A230" s="20" t="s">
        <v>413</v>
      </c>
      <c r="B230" s="64">
        <v>299.7</v>
      </c>
      <c r="C230" s="110">
        <v>1.1628054714566041E-3</v>
      </c>
      <c r="D230" s="110">
        <v>0.282344200412187</v>
      </c>
      <c r="E230" s="64">
        <v>1.2873050737584344</v>
      </c>
      <c r="F230" s="64">
        <v>-0.96497573881154808</v>
      </c>
      <c r="G230" s="64">
        <v>-15.128781768103394</v>
      </c>
      <c r="H230" s="81">
        <f t="shared" si="28"/>
        <v>-8.789446990137078</v>
      </c>
      <c r="I230" s="81">
        <f t="shared" si="29"/>
        <v>1.5622360767107137</v>
      </c>
    </row>
    <row r="231" spans="1:9" x14ac:dyDescent="0.25">
      <c r="A231" s="20" t="s">
        <v>414</v>
      </c>
      <c r="B231" s="64">
        <v>299.7</v>
      </c>
      <c r="C231" s="110">
        <v>6.8119521339347422E-4</v>
      </c>
      <c r="D231" s="110">
        <v>0.28235065346917376</v>
      </c>
      <c r="E231" s="64">
        <v>1.2621122938529263</v>
      </c>
      <c r="F231" s="64">
        <v>-0.97948207188573877</v>
      </c>
      <c r="G231" s="64">
        <v>-14.900574697150892</v>
      </c>
      <c r="H231" s="81">
        <f t="shared" si="28"/>
        <v>-8.4659416665349951</v>
      </c>
      <c r="I231" s="81">
        <f t="shared" si="29"/>
        <v>1.5458949484179989</v>
      </c>
    </row>
    <row r="232" spans="1:9" x14ac:dyDescent="0.25">
      <c r="A232" s="20" t="s">
        <v>415</v>
      </c>
      <c r="B232" s="64">
        <v>299.7</v>
      </c>
      <c r="C232" s="110">
        <v>9.5423405964985817E-4</v>
      </c>
      <c r="D232" s="110">
        <v>0.28236396070458786</v>
      </c>
      <c r="E232" s="64">
        <v>1.2526154749204679</v>
      </c>
      <c r="F232" s="64">
        <v>-0.97125801025151026</v>
      </c>
      <c r="G232" s="64">
        <v>-14.429975224286018</v>
      </c>
      <c r="H232" s="81">
        <f t="shared" si="28"/>
        <v>-8.0493695415474988</v>
      </c>
      <c r="I232" s="81">
        <f t="shared" si="29"/>
        <v>1.5246923455640926</v>
      </c>
    </row>
    <row r="233" spans="1:9" x14ac:dyDescent="0.25">
      <c r="A233" s="20" t="s">
        <v>416</v>
      </c>
      <c r="B233" s="64">
        <v>299.7</v>
      </c>
      <c r="C233" s="110">
        <v>7.1022672387829747E-4</v>
      </c>
      <c r="D233" s="110">
        <v>0.28236909621252948</v>
      </c>
      <c r="E233" s="64">
        <v>1.2374683689021619</v>
      </c>
      <c r="F233" s="64">
        <v>-0.97860762879884644</v>
      </c>
      <c r="G233" s="64">
        <v>-14.248362195357078</v>
      </c>
      <c r="H233" s="81">
        <f t="shared" si="28"/>
        <v>-7.8194737521428452</v>
      </c>
      <c r="I233" s="81">
        <f t="shared" si="29"/>
        <v>1.5130525214525596</v>
      </c>
    </row>
    <row r="234" spans="1:9" x14ac:dyDescent="0.25">
      <c r="A234" s="20" t="s">
        <v>417</v>
      </c>
      <c r="B234" s="64">
        <v>299.7</v>
      </c>
      <c r="C234" s="110">
        <v>7.6714795640337786E-4</v>
      </c>
      <c r="D234" s="110">
        <v>0.28237327835074549</v>
      </c>
      <c r="E234" s="64">
        <v>1.2335021019524548</v>
      </c>
      <c r="F234" s="64">
        <v>-0.9768931338432717</v>
      </c>
      <c r="G234" s="64">
        <v>-14.100464305324412</v>
      </c>
      <c r="H234" s="81">
        <f t="shared" si="28"/>
        <v>-7.6828391064192099</v>
      </c>
      <c r="I234" s="81">
        <f t="shared" si="29"/>
        <v>1.5061013614524552</v>
      </c>
    </row>
    <row r="235" spans="1:9" x14ac:dyDescent="0.25">
      <c r="A235" s="20" t="s">
        <v>418</v>
      </c>
      <c r="B235" s="64">
        <v>299.7</v>
      </c>
      <c r="C235" s="110">
        <v>7.5198309232350281E-4</v>
      </c>
      <c r="D235" s="110">
        <v>0.28240443274570931</v>
      </c>
      <c r="E235" s="64">
        <v>1.1896786919844142</v>
      </c>
      <c r="F235" s="64">
        <v>-0.97734990685772583</v>
      </c>
      <c r="G235" s="64">
        <v>-12.998714663782218</v>
      </c>
      <c r="H235" s="81">
        <f t="shared" si="28"/>
        <v>-6.5780887292733095</v>
      </c>
      <c r="I235" s="81">
        <f t="shared" si="29"/>
        <v>1.4499467982202661</v>
      </c>
    </row>
    <row r="236" spans="1:9" x14ac:dyDescent="0.25">
      <c r="A236" s="20" t="s">
        <v>419</v>
      </c>
      <c r="B236" s="64">
        <v>299.7</v>
      </c>
      <c r="C236" s="110">
        <v>2.0267057800740632E-3</v>
      </c>
      <c r="D236" s="110">
        <v>0.28247869961414179</v>
      </c>
      <c r="E236" s="64">
        <v>1.1239115489921758</v>
      </c>
      <c r="F236" s="64">
        <v>-0.93895464517849203</v>
      </c>
      <c r="G236" s="64">
        <v>-10.372327736064557</v>
      </c>
      <c r="H236" s="81">
        <f t="shared" si="28"/>
        <v>-4.2039365551174868</v>
      </c>
      <c r="I236" s="81">
        <f t="shared" si="29"/>
        <v>1.3289853526985362</v>
      </c>
    </row>
    <row r="237" spans="1:9" x14ac:dyDescent="0.25">
      <c r="A237" s="20" t="s">
        <v>420</v>
      </c>
      <c r="B237" s="64">
        <v>299.7</v>
      </c>
      <c r="C237" s="110">
        <v>1.1624233088693388E-3</v>
      </c>
      <c r="D237" s="110">
        <v>0.28247435723787645</v>
      </c>
      <c r="E237" s="64">
        <v>1.1042100711382337</v>
      </c>
      <c r="F237" s="64">
        <v>-0.96498724973285122</v>
      </c>
      <c r="G237" s="64">
        <v>-10.525892313367757</v>
      </c>
      <c r="H237" s="81">
        <f t="shared" si="28"/>
        <v>-4.1864819152787707</v>
      </c>
      <c r="I237" s="81">
        <f t="shared" si="29"/>
        <v>1.3281813321729341</v>
      </c>
    </row>
    <row r="238" spans="1:9" x14ac:dyDescent="0.25">
      <c r="A238" s="82" t="s">
        <v>206</v>
      </c>
      <c r="C238" s="110"/>
      <c r="D238" s="110"/>
      <c r="H238" s="113">
        <f>SUM(H227:H237)/11</f>
        <v>-7.6263631978116191</v>
      </c>
      <c r="I238" s="113">
        <f>SUM(I227:I237)/11</f>
        <v>1.5031479700588819</v>
      </c>
    </row>
    <row r="239" spans="1:9" x14ac:dyDescent="0.25">
      <c r="D239" s="84"/>
      <c r="E239" s="72" t="s">
        <v>421</v>
      </c>
    </row>
    <row r="240" spans="1:9" x14ac:dyDescent="0.25">
      <c r="A240" s="76" t="s">
        <v>422</v>
      </c>
      <c r="B240" s="2">
        <v>303</v>
      </c>
      <c r="C240" s="114">
        <v>1.1129734314911149E-3</v>
      </c>
      <c r="D240" s="114">
        <v>0.2824033845263984</v>
      </c>
      <c r="E240" s="2">
        <v>1.2025405882526676</v>
      </c>
      <c r="F240" s="2">
        <v>-0.96647670387074958</v>
      </c>
      <c r="G240" s="2">
        <v>-13.03578408051731</v>
      </c>
      <c r="H240" s="81">
        <f t="shared" ref="H240:H251" si="30">G240-21.92*F240*B240/1000</f>
        <v>-6.6166777678167197</v>
      </c>
      <c r="I240" s="81">
        <f t="shared" ref="I240:I251" si="31">E240-(E240-B240/1000)*(-0.72-F240)/(-0.72-0.16)</f>
        <v>1.454490360060023</v>
      </c>
    </row>
    <row r="241" spans="1:17" x14ac:dyDescent="0.25">
      <c r="A241" s="76" t="s">
        <v>423</v>
      </c>
      <c r="B241" s="2">
        <v>303</v>
      </c>
      <c r="C241" s="114">
        <v>6.7785594408883141E-4</v>
      </c>
      <c r="D241" s="114">
        <v>0.28243849339078531</v>
      </c>
      <c r="E241" s="2">
        <v>1.1400431325937908</v>
      </c>
      <c r="F241" s="2">
        <v>-0.979582652286481</v>
      </c>
      <c r="G241" s="2">
        <v>-11.794187869191841</v>
      </c>
      <c r="H241" s="81">
        <f t="shared" si="30"/>
        <v>-5.2880349925415819</v>
      </c>
      <c r="I241" s="81">
        <f t="shared" si="31"/>
        <v>1.386954355817519</v>
      </c>
    </row>
    <row r="242" spans="1:17" x14ac:dyDescent="0.25">
      <c r="A242" s="76" t="s">
        <v>424</v>
      </c>
      <c r="B242" s="2">
        <v>303</v>
      </c>
      <c r="C242" s="114">
        <v>7.5145050922707736E-4</v>
      </c>
      <c r="D242" s="114">
        <v>0.28245055954475629</v>
      </c>
      <c r="E242" s="2">
        <v>1.1254413570542487</v>
      </c>
      <c r="F242" s="2">
        <v>-0.97736594851725667</v>
      </c>
      <c r="G242" s="2">
        <v>-11.367478224284522</v>
      </c>
      <c r="H242" s="81">
        <f t="shared" si="30"/>
        <v>-4.8760481620605463</v>
      </c>
      <c r="I242" s="81">
        <f t="shared" si="31"/>
        <v>1.3659736297338925</v>
      </c>
    </row>
    <row r="243" spans="1:17" x14ac:dyDescent="0.25">
      <c r="A243" s="76" t="s">
        <v>425</v>
      </c>
      <c r="B243" s="2">
        <v>303</v>
      </c>
      <c r="C243" s="114">
        <v>6.2850632503982668E-4</v>
      </c>
      <c r="D243" s="114">
        <v>0.2824867835468966</v>
      </c>
      <c r="E243" s="2">
        <v>1.0714897889513124</v>
      </c>
      <c r="F243" s="2">
        <v>-0.98106908659518599</v>
      </c>
      <c r="G243" s="2">
        <v>-10.086446080355138</v>
      </c>
      <c r="H243" s="81">
        <f t="shared" si="30"/>
        <v>-3.5704206637706957</v>
      </c>
      <c r="I243" s="81">
        <f t="shared" si="31"/>
        <v>1.2994772062913651</v>
      </c>
    </row>
    <row r="244" spans="1:17" x14ac:dyDescent="0.25">
      <c r="A244" s="76" t="s">
        <v>426</v>
      </c>
      <c r="B244" s="2">
        <v>303</v>
      </c>
      <c r="C244" s="114">
        <v>1.0868791227328898E-3</v>
      </c>
      <c r="D244" s="114">
        <v>0.28251366402094452</v>
      </c>
      <c r="E244" s="2">
        <v>1.0466940970653509</v>
      </c>
      <c r="F244" s="2">
        <v>-0.96726267702611779</v>
      </c>
      <c r="G244" s="2">
        <v>-9.1358401487950935</v>
      </c>
      <c r="H244" s="81">
        <f t="shared" si="30"/>
        <v>-2.7115135910301049</v>
      </c>
      <c r="I244" s="81">
        <f t="shared" si="31"/>
        <v>1.2556574985754647</v>
      </c>
    </row>
    <row r="245" spans="1:17" x14ac:dyDescent="0.25">
      <c r="A245" s="76" t="s">
        <v>427</v>
      </c>
      <c r="B245" s="2">
        <v>303</v>
      </c>
      <c r="C245" s="114">
        <v>9.2593618239302173E-4</v>
      </c>
      <c r="D245" s="114">
        <v>0.28251638309124844</v>
      </c>
      <c r="E245" s="2">
        <v>1.038430604072041</v>
      </c>
      <c r="F245" s="2">
        <v>-0.97211035595201745</v>
      </c>
      <c r="G245" s="2">
        <v>-9.0396824562399836</v>
      </c>
      <c r="H245" s="81">
        <f t="shared" si="30"/>
        <v>-2.5831587784921117</v>
      </c>
      <c r="I245" s="81">
        <f t="shared" si="31"/>
        <v>1.2491234124477337</v>
      </c>
    </row>
    <row r="246" spans="1:17" x14ac:dyDescent="0.25">
      <c r="A246" s="76" t="s">
        <v>428</v>
      </c>
      <c r="B246" s="2">
        <v>303</v>
      </c>
      <c r="C246" s="114">
        <v>1.0349414238530496E-3</v>
      </c>
      <c r="D246" s="114">
        <v>0.28253253701454217</v>
      </c>
      <c r="E246" s="2">
        <v>1.0187155947918616</v>
      </c>
      <c r="F246" s="2">
        <v>-0.96882706554659492</v>
      </c>
      <c r="G246" s="2">
        <v>-8.4684121998590545</v>
      </c>
      <c r="H246" s="81">
        <f t="shared" si="30"/>
        <v>-2.0336953489943017</v>
      </c>
      <c r="I246" s="81">
        <f t="shared" si="31"/>
        <v>1.221089925721401</v>
      </c>
    </row>
    <row r="247" spans="1:17" x14ac:dyDescent="0.25">
      <c r="A247" s="76" t="s">
        <v>429</v>
      </c>
      <c r="B247" s="2">
        <v>303</v>
      </c>
      <c r="C247" s="114">
        <v>3.8110247919625432E-4</v>
      </c>
      <c r="D247" s="114">
        <v>0.28254979847886963</v>
      </c>
      <c r="E247" s="2">
        <v>0.9774855008774983</v>
      </c>
      <c r="F247" s="2">
        <v>-0.98852100966276346</v>
      </c>
      <c r="G247" s="2">
        <v>-7.8579746626394886</v>
      </c>
      <c r="H247" s="81">
        <f t="shared" si="30"/>
        <v>-1.292455361501732</v>
      </c>
      <c r="I247" s="81">
        <f t="shared" si="31"/>
        <v>1.1832963278076354</v>
      </c>
    </row>
    <row r="248" spans="1:17" x14ac:dyDescent="0.25">
      <c r="A248" s="76" t="s">
        <v>430</v>
      </c>
      <c r="B248" s="2">
        <v>303</v>
      </c>
      <c r="C248" s="114">
        <v>1.7179888684340637E-3</v>
      </c>
      <c r="D248" s="114">
        <v>0.28257186480171925</v>
      </c>
      <c r="E248" s="2">
        <v>0.98114917593474116</v>
      </c>
      <c r="F248" s="2">
        <v>-0.94825334733632338</v>
      </c>
      <c r="G248" s="2">
        <v>-7.0776172421871397</v>
      </c>
      <c r="H248" s="81">
        <f t="shared" si="30"/>
        <v>-0.77954608998263897</v>
      </c>
      <c r="I248" s="81">
        <f t="shared" si="31"/>
        <v>1.1570466979807343</v>
      </c>
    </row>
    <row r="249" spans="1:17" x14ac:dyDescent="0.25">
      <c r="A249" s="76" t="s">
        <v>431</v>
      </c>
      <c r="B249" s="2">
        <v>303</v>
      </c>
      <c r="C249" s="114">
        <v>1.0680954954731346E-3</v>
      </c>
      <c r="D249" s="114">
        <v>0.28272200495822647</v>
      </c>
      <c r="E249" s="2">
        <v>0.7522326079025885</v>
      </c>
      <c r="F249" s="2">
        <v>-0.96782844893153208</v>
      </c>
      <c r="G249" s="2">
        <v>-1.7680336728376211</v>
      </c>
      <c r="H249" s="81">
        <f t="shared" si="30"/>
        <v>4.6600506061378715</v>
      </c>
      <c r="I249" s="81">
        <f t="shared" si="31"/>
        <v>0.87874694929573127</v>
      </c>
    </row>
    <row r="250" spans="1:17" x14ac:dyDescent="0.25">
      <c r="A250" s="76" t="s">
        <v>432</v>
      </c>
      <c r="B250" s="2">
        <v>303</v>
      </c>
      <c r="C250" s="114">
        <v>1.6682666259130138E-3</v>
      </c>
      <c r="D250" s="114">
        <v>0.28274397008816482</v>
      </c>
      <c r="E250" s="2">
        <v>0.73285149559258211</v>
      </c>
      <c r="F250" s="2">
        <v>-0.94975100524358391</v>
      </c>
      <c r="G250" s="2">
        <v>-0.99125485674700364</v>
      </c>
      <c r="H250" s="81">
        <f t="shared" si="30"/>
        <v>5.3167633798396228</v>
      </c>
      <c r="I250" s="81">
        <f t="shared" si="31"/>
        <v>0.84507741970377959</v>
      </c>
    </row>
    <row r="251" spans="1:17" x14ac:dyDescent="0.25">
      <c r="A251" s="76" t="s">
        <v>433</v>
      </c>
      <c r="B251" s="2">
        <v>303</v>
      </c>
      <c r="C251" s="114">
        <v>2.7071557471130304E-3</v>
      </c>
      <c r="D251" s="114">
        <v>0.28276098289977813</v>
      </c>
      <c r="E251" s="2">
        <v>0.72885367234820586</v>
      </c>
      <c r="F251" s="2">
        <v>-0.91845916424358343</v>
      </c>
      <c r="G251" s="2">
        <v>-0.3896107189493847</v>
      </c>
      <c r="H251" s="81">
        <f t="shared" si="30"/>
        <v>5.7105746197570779</v>
      </c>
      <c r="I251" s="81">
        <f t="shared" si="31"/>
        <v>0.82489294951216696</v>
      </c>
      <c r="Q251" s="2">
        <v>-3</v>
      </c>
    </row>
    <row r="252" spans="1:17" x14ac:dyDescent="0.25">
      <c r="A252" s="82" t="s">
        <v>206</v>
      </c>
      <c r="B252" s="2"/>
      <c r="C252" s="114"/>
      <c r="D252" s="114"/>
      <c r="E252" s="115" t="s">
        <v>434</v>
      </c>
      <c r="F252" s="116">
        <v>-3.95</v>
      </c>
      <c r="G252" s="116">
        <v>1.32</v>
      </c>
      <c r="H252" s="113">
        <f>SUM(H240:H251)/12</f>
        <v>-1.1720135125379878</v>
      </c>
      <c r="I252" s="113">
        <f>SUM(I240:I251)/12</f>
        <v>1.176818894412287</v>
      </c>
    </row>
    <row r="253" spans="1:17" x14ac:dyDescent="0.25">
      <c r="C253" s="84"/>
      <c r="D253" s="72" t="s">
        <v>435</v>
      </c>
    </row>
    <row r="254" spans="1:17" x14ac:dyDescent="0.25">
      <c r="A254" s="76" t="s">
        <v>436</v>
      </c>
      <c r="B254" s="2">
        <v>312</v>
      </c>
      <c r="C254" s="114">
        <v>1.0735498135772759E-3</v>
      </c>
      <c r="D254" s="114">
        <v>0.28235686534692472</v>
      </c>
      <c r="E254" s="2">
        <v>1.2665174473521819</v>
      </c>
      <c r="F254" s="2">
        <v>-0.96766416224164831</v>
      </c>
      <c r="G254" s="2">
        <v>-14.680896732183202</v>
      </c>
      <c r="H254" s="81">
        <f>G254-21.92*F254*B254/1000</f>
        <v>-8.0630028200460799</v>
      </c>
      <c r="I254" s="81">
        <f t="shared" ref="I254:I268" si="32">E254-(E254-B254/1000)*(-0.72-F254)/(-0.72-0.16)</f>
        <v>1.5351535427425396</v>
      </c>
    </row>
    <row r="255" spans="1:17" x14ac:dyDescent="0.25">
      <c r="A255" s="76" t="s">
        <v>437</v>
      </c>
      <c r="B255" s="2">
        <v>312</v>
      </c>
      <c r="C255" s="114">
        <v>8.0977253444391886E-4</v>
      </c>
      <c r="D255" s="114">
        <v>0.28235999247065419</v>
      </c>
      <c r="E255" s="2">
        <v>1.2533810354568189</v>
      </c>
      <c r="F255" s="2">
        <v>-0.97560926101072531</v>
      </c>
      <c r="G255" s="2">
        <v>-14.570308564703094</v>
      </c>
      <c r="H255" s="81">
        <f t="shared" ref="H255:H268" si="33">G255-21.92*F255*B255/1000</f>
        <v>-7.8980778042803026</v>
      </c>
      <c r="I255" s="81">
        <f t="shared" si="32"/>
        <v>1.5268193431870789</v>
      </c>
    </row>
    <row r="256" spans="1:17" x14ac:dyDescent="0.25">
      <c r="A256" s="76" t="s">
        <v>438</v>
      </c>
      <c r="B256" s="2">
        <v>312</v>
      </c>
      <c r="C256" s="114">
        <v>1.2181481552788565E-3</v>
      </c>
      <c r="D256" s="114">
        <v>0.28238695195692831</v>
      </c>
      <c r="E256" s="2">
        <v>1.2290438996323845</v>
      </c>
      <c r="F256" s="2">
        <v>-0.96330879050364893</v>
      </c>
      <c r="G256" s="2">
        <v>-13.616908430527097</v>
      </c>
      <c r="H256" s="81">
        <f t="shared" si="33"/>
        <v>-7.0288010799210214</v>
      </c>
      <c r="I256" s="81">
        <f t="shared" si="32"/>
        <v>1.4825948565168221</v>
      </c>
    </row>
    <row r="257" spans="1:9" x14ac:dyDescent="0.25">
      <c r="A257" s="76" t="s">
        <v>439</v>
      </c>
      <c r="B257" s="2">
        <v>312</v>
      </c>
      <c r="C257" s="114">
        <v>1.4858769243437414E-3</v>
      </c>
      <c r="D257" s="114">
        <v>0.28241836871916898</v>
      </c>
      <c r="E257" s="2">
        <v>1.1932932508881127</v>
      </c>
      <c r="F257" s="2">
        <v>-0.95524467095350174</v>
      </c>
      <c r="G257" s="2">
        <v>-12.505880385293988</v>
      </c>
      <c r="H257" s="81">
        <f t="shared" si="33"/>
        <v>-5.9729238708561505</v>
      </c>
      <c r="I257" s="81">
        <f t="shared" si="32"/>
        <v>1.428883638182108</v>
      </c>
    </row>
    <row r="258" spans="1:9" x14ac:dyDescent="0.25">
      <c r="A258" s="76" t="s">
        <v>440</v>
      </c>
      <c r="B258" s="2">
        <v>312</v>
      </c>
      <c r="C258" s="114">
        <v>1.9310717297310995E-3</v>
      </c>
      <c r="D258" s="114">
        <v>0.28254126668456186</v>
      </c>
      <c r="E258" s="2">
        <v>1.0309302691408269</v>
      </c>
      <c r="F258" s="2">
        <v>-0.94183518886352113</v>
      </c>
      <c r="G258" s="2">
        <v>-8.1596945750694871</v>
      </c>
      <c r="H258" s="81">
        <f t="shared" si="33"/>
        <v>-1.7184460450243106</v>
      </c>
      <c r="I258" s="81">
        <f t="shared" si="32"/>
        <v>1.2121621237255511</v>
      </c>
    </row>
    <row r="259" spans="1:9" x14ac:dyDescent="0.25">
      <c r="A259" s="76" t="s">
        <v>441</v>
      </c>
      <c r="B259" s="2">
        <v>312</v>
      </c>
      <c r="C259" s="114">
        <v>4.4992058817186991E-4</v>
      </c>
      <c r="D259" s="114">
        <v>0.28257312692638703</v>
      </c>
      <c r="E259" s="2">
        <v>0.94690344656962622</v>
      </c>
      <c r="F259" s="2">
        <v>-0.98644817505506421</v>
      </c>
      <c r="G259" s="2">
        <v>-7.0329832378379642</v>
      </c>
      <c r="H259" s="81">
        <f t="shared" si="33"/>
        <v>-0.28662471070937645</v>
      </c>
      <c r="I259" s="81">
        <f t="shared" si="32"/>
        <v>1.1391407927908164</v>
      </c>
    </row>
    <row r="260" spans="1:9" x14ac:dyDescent="0.25">
      <c r="A260" s="76" t="s">
        <v>442</v>
      </c>
      <c r="B260" s="2">
        <v>312</v>
      </c>
      <c r="C260" s="114">
        <v>4.8170286032168052E-4</v>
      </c>
      <c r="D260" s="114">
        <v>0.28257423374579527</v>
      </c>
      <c r="E260" s="2">
        <v>0.94615408849926064</v>
      </c>
      <c r="F260" s="2">
        <v>-0.98549087770115418</v>
      </c>
      <c r="G260" s="2">
        <v>-6.9938414766934631</v>
      </c>
      <c r="H260" s="81">
        <f t="shared" si="33"/>
        <v>-0.25402994446016081</v>
      </c>
      <c r="I260" s="81">
        <f t="shared" si="32"/>
        <v>1.1374746857190836</v>
      </c>
    </row>
    <row r="261" spans="1:9" x14ac:dyDescent="0.25">
      <c r="A261" s="76" t="s">
        <v>443</v>
      </c>
      <c r="B261" s="2">
        <v>312</v>
      </c>
      <c r="C261" s="114">
        <v>4.8898555702226376E-4</v>
      </c>
      <c r="D261" s="114">
        <v>0.28259348103147608</v>
      </c>
      <c r="E261" s="2">
        <v>0.91961064813707649</v>
      </c>
      <c r="F261" s="2">
        <v>-0.98527151936679924</v>
      </c>
      <c r="G261" s="2">
        <v>-6.3131769950330874</v>
      </c>
      <c r="H261" s="81">
        <f t="shared" si="33"/>
        <v>0.42513433677722734</v>
      </c>
      <c r="I261" s="81">
        <f t="shared" si="32"/>
        <v>1.1027717842902218</v>
      </c>
    </row>
    <row r="262" spans="1:9" x14ac:dyDescent="0.25">
      <c r="A262" s="76" t="s">
        <v>444</v>
      </c>
      <c r="B262" s="2">
        <v>312</v>
      </c>
      <c r="C262" s="114">
        <v>6.792080342524501E-4</v>
      </c>
      <c r="D262" s="114">
        <v>0.28259496873108847</v>
      </c>
      <c r="E262" s="2">
        <v>0.92213200807662821</v>
      </c>
      <c r="F262" s="2">
        <v>-0.97954192667914308</v>
      </c>
      <c r="G262" s="2">
        <v>-6.2605657176650897</v>
      </c>
      <c r="H262" s="81">
        <f t="shared" si="33"/>
        <v>0.43856070057063867</v>
      </c>
      <c r="I262" s="81">
        <f t="shared" si="32"/>
        <v>1.102080686377563</v>
      </c>
    </row>
    <row r="263" spans="1:9" x14ac:dyDescent="0.25">
      <c r="A263" s="76" t="s">
        <v>445</v>
      </c>
      <c r="B263" s="2">
        <v>312</v>
      </c>
      <c r="C263" s="114">
        <v>1.0153035113786959E-3</v>
      </c>
      <c r="D263" s="114">
        <v>0.28260637964601082</v>
      </c>
      <c r="E263" s="2">
        <v>0.91428100701380854</v>
      </c>
      <c r="F263" s="2">
        <v>-0.96941856893437661</v>
      </c>
      <c r="G263" s="2">
        <v>-5.8570280646319528</v>
      </c>
      <c r="H263" s="81">
        <f t="shared" si="33"/>
        <v>0.77286430505300707</v>
      </c>
      <c r="I263" s="81">
        <f t="shared" si="32"/>
        <v>1.0849856284521486</v>
      </c>
    </row>
    <row r="264" spans="1:9" x14ac:dyDescent="0.25">
      <c r="A264" s="76" t="s">
        <v>446</v>
      </c>
      <c r="B264" s="2">
        <v>312</v>
      </c>
      <c r="C264" s="114">
        <v>6.0997342838935522E-4</v>
      </c>
      <c r="D264" s="114">
        <v>0.28261452902908962</v>
      </c>
      <c r="E264" s="2">
        <v>0.89319856708805678</v>
      </c>
      <c r="F264" s="2">
        <v>-0.98162730637381457</v>
      </c>
      <c r="G264" s="2">
        <v>-5.5688318118629621</v>
      </c>
      <c r="H264" s="81">
        <f t="shared" si="33"/>
        <v>1.1445566015198114</v>
      </c>
      <c r="I264" s="81">
        <f t="shared" si="32"/>
        <v>1.0659910847875671</v>
      </c>
    </row>
    <row r="265" spans="1:9" x14ac:dyDescent="0.25">
      <c r="A265" s="76" t="s">
        <v>447</v>
      </c>
      <c r="B265" s="2">
        <v>312</v>
      </c>
      <c r="C265" s="114">
        <v>4.4132407595473598E-4</v>
      </c>
      <c r="D265" s="114">
        <v>0.28263053319312947</v>
      </c>
      <c r="E265" s="2">
        <v>0.86704731030348736</v>
      </c>
      <c r="F265" s="2">
        <v>-0.9867071061459417</v>
      </c>
      <c r="G265" s="2">
        <v>-5.0028576687421999</v>
      </c>
      <c r="H265" s="81">
        <f t="shared" si="33"/>
        <v>1.7452716984741423</v>
      </c>
      <c r="I265" s="81">
        <f t="shared" si="32"/>
        <v>1.0352689715593189</v>
      </c>
    </row>
    <row r="266" spans="1:9" x14ac:dyDescent="0.25">
      <c r="A266" s="76" t="s">
        <v>448</v>
      </c>
      <c r="B266" s="2">
        <v>312</v>
      </c>
      <c r="C266" s="114">
        <v>9.9314619832154331E-4</v>
      </c>
      <c r="D266" s="114">
        <v>0.28266049704546142</v>
      </c>
      <c r="E266" s="2">
        <v>0.83751129798138724</v>
      </c>
      <c r="F266" s="2">
        <v>-0.97008595788188123</v>
      </c>
      <c r="G266" s="2">
        <v>-3.9432105915226945</v>
      </c>
      <c r="H266" s="81">
        <f t="shared" si="33"/>
        <v>2.6912460778698071</v>
      </c>
      <c r="I266" s="81">
        <f t="shared" si="32"/>
        <v>0.98685561199664396</v>
      </c>
    </row>
    <row r="267" spans="1:9" x14ac:dyDescent="0.25">
      <c r="A267" s="76" t="s">
        <v>449</v>
      </c>
      <c r="B267" s="2">
        <v>312</v>
      </c>
      <c r="C267" s="114">
        <v>5.4361566478281561E-4</v>
      </c>
      <c r="D267" s="114">
        <v>0.2826675378522352</v>
      </c>
      <c r="E267" s="2">
        <v>0.81783262468114859</v>
      </c>
      <c r="F267" s="2">
        <v>-0.98362603419328865</v>
      </c>
      <c r="G267" s="2">
        <v>-3.6942182311128224</v>
      </c>
      <c r="H267" s="81">
        <f t="shared" si="33"/>
        <v>3.0328395617764468</v>
      </c>
      <c r="I267" s="81">
        <f t="shared" si="32"/>
        <v>0.96936745287464121</v>
      </c>
    </row>
    <row r="268" spans="1:9" x14ac:dyDescent="0.25">
      <c r="A268" s="76" t="s">
        <v>450</v>
      </c>
      <c r="B268" s="2">
        <v>312</v>
      </c>
      <c r="C268" s="114">
        <v>1.5064701249778694E-3</v>
      </c>
      <c r="D268" s="114">
        <v>0.28273079193679507</v>
      </c>
      <c r="E268" s="2">
        <v>0.74852916367024114</v>
      </c>
      <c r="F268" s="2">
        <v>-0.95462439382596775</v>
      </c>
      <c r="G268" s="2">
        <v>-1.4572893781905627</v>
      </c>
      <c r="H268" s="81">
        <f t="shared" si="33"/>
        <v>5.0714250361609841</v>
      </c>
      <c r="I268" s="81">
        <f t="shared" si="32"/>
        <v>0.86491597095829453</v>
      </c>
    </row>
    <row r="269" spans="1:9" x14ac:dyDescent="0.25">
      <c r="A269" s="82" t="s">
        <v>206</v>
      </c>
      <c r="C269" s="110"/>
      <c r="D269" s="110"/>
      <c r="E269" s="105" t="s">
        <v>451</v>
      </c>
      <c r="F269" s="109">
        <v>-7.24</v>
      </c>
      <c r="G269" s="109">
        <v>1495</v>
      </c>
      <c r="H269" s="117">
        <f>SUM(H254:H268)/15</f>
        <v>-1.0600005304730225</v>
      </c>
      <c r="I269" s="117">
        <f>SUM(I254:I268)/15</f>
        <v>1.1782977449440266</v>
      </c>
    </row>
    <row r="270" spans="1:9" x14ac:dyDescent="0.25">
      <c r="C270" s="118" t="s">
        <v>452</v>
      </c>
    </row>
    <row r="271" spans="1:9" x14ac:dyDescent="0.25">
      <c r="A271" s="119" t="s">
        <v>453</v>
      </c>
      <c r="B271" s="2">
        <v>260</v>
      </c>
      <c r="C271" s="120">
        <v>1.8646461389738923E-3</v>
      </c>
      <c r="D271" s="120">
        <v>0.28255984283011432</v>
      </c>
      <c r="E271">
        <v>1.0023522179227231</v>
      </c>
      <c r="F271">
        <v>-0.9438359596694611</v>
      </c>
      <c r="G271">
        <v>-7.5027644139347149</v>
      </c>
      <c r="H271" s="87">
        <f t="shared" ref="H271:H286" si="34">G271-21.92*F271*B271/1000</f>
        <v>-2.1236545125865218</v>
      </c>
      <c r="I271" s="87">
        <f t="shared" ref="I271:I286" si="35">E271-(E271-B271/1000)*(-0.72-F271)/(-0.72-0.16)</f>
        <v>1.1911762191857749</v>
      </c>
    </row>
    <row r="272" spans="1:9" x14ac:dyDescent="0.25">
      <c r="A272" s="119" t="s">
        <v>454</v>
      </c>
      <c r="B272" s="2">
        <v>260</v>
      </c>
      <c r="C272" s="120">
        <v>1.6085216852168476E-3</v>
      </c>
      <c r="D272" s="120">
        <v>0.28258215922913238</v>
      </c>
      <c r="E272">
        <v>0.96353877450069991</v>
      </c>
      <c r="F272">
        <v>-0.95155055165009494</v>
      </c>
      <c r="G272">
        <v>-6.7135632547654644</v>
      </c>
      <c r="H272" s="87">
        <f t="shared" si="34"/>
        <v>-1.2904863508012436</v>
      </c>
      <c r="I272" s="87">
        <f t="shared" si="35"/>
        <v>1.1486578555721418</v>
      </c>
    </row>
    <row r="273" spans="1:9" x14ac:dyDescent="0.25">
      <c r="A273" s="119" t="s">
        <v>455</v>
      </c>
      <c r="B273" s="2">
        <v>260</v>
      </c>
      <c r="C273" s="120">
        <v>1.6290365540028876E-3</v>
      </c>
      <c r="D273" s="120">
        <v>0.28259856286139134</v>
      </c>
      <c r="E273">
        <v>0.940598516783687</v>
      </c>
      <c r="F273">
        <v>-0.9509326339155757</v>
      </c>
      <c r="G273">
        <v>-6.1334622455078147</v>
      </c>
      <c r="H273" s="87">
        <f t="shared" si="34"/>
        <v>-0.71390697829616556</v>
      </c>
      <c r="I273" s="87">
        <f t="shared" si="35"/>
        <v>1.1192035260108359</v>
      </c>
    </row>
    <row r="274" spans="1:9" x14ac:dyDescent="0.25">
      <c r="A274" s="119" t="s">
        <v>456</v>
      </c>
      <c r="B274" s="2">
        <v>260</v>
      </c>
      <c r="C274" s="120">
        <v>2.0611169563048283E-3</v>
      </c>
      <c r="D274" s="120">
        <v>0.28260074056206252</v>
      </c>
      <c r="E274">
        <v>0.94853034780648482</v>
      </c>
      <c r="F274">
        <v>-0.93791816396672201</v>
      </c>
      <c r="G274">
        <v>-6.0564496462700568</v>
      </c>
      <c r="H274" s="87">
        <f t="shared" si="34"/>
        <v>-0.71106644619091419</v>
      </c>
      <c r="I274" s="87">
        <f t="shared" si="35"/>
        <v>1.1190340628398459</v>
      </c>
    </row>
    <row r="275" spans="1:9" x14ac:dyDescent="0.25">
      <c r="A275" s="119" t="s">
        <v>457</v>
      </c>
      <c r="B275" s="2">
        <v>260</v>
      </c>
      <c r="C275" s="120">
        <v>2.7444290471519265E-3</v>
      </c>
      <c r="D275" s="120">
        <v>0.28261248288028495</v>
      </c>
      <c r="E275">
        <v>0.94921849503553568</v>
      </c>
      <c r="F275">
        <v>-0.91733647448337574</v>
      </c>
      <c r="G275">
        <v>-5.6411921871712956</v>
      </c>
      <c r="H275" s="87">
        <f t="shared" si="34"/>
        <v>-0.41310815179564031</v>
      </c>
      <c r="I275" s="87">
        <f t="shared" si="35"/>
        <v>1.1037729813526387</v>
      </c>
    </row>
    <row r="276" spans="1:9" x14ac:dyDescent="0.25">
      <c r="A276" s="119" t="s">
        <v>458</v>
      </c>
      <c r="B276" s="2">
        <v>260</v>
      </c>
      <c r="C276" s="120">
        <v>2.5584732175352154E-3</v>
      </c>
      <c r="D276" s="120">
        <v>0.28262708471761622</v>
      </c>
      <c r="E276">
        <v>0.92289280108536442</v>
      </c>
      <c r="F276">
        <v>-0.92293755368869834</v>
      </c>
      <c r="G276">
        <v>-5.1248101786527389</v>
      </c>
      <c r="H276" s="87">
        <f t="shared" si="34"/>
        <v>0.13519552732989037</v>
      </c>
      <c r="I276" s="87">
        <f t="shared" si="35"/>
        <v>1.0757630776877654</v>
      </c>
    </row>
    <row r="277" spans="1:9" x14ac:dyDescent="0.25">
      <c r="A277" s="119" t="s">
        <v>459</v>
      </c>
      <c r="B277" s="2">
        <v>260</v>
      </c>
      <c r="C277" s="120">
        <v>9.8439208746967577E-4</v>
      </c>
      <c r="D277" s="120">
        <v>0.28262145204079109</v>
      </c>
      <c r="E277">
        <v>0.89231604317141322</v>
      </c>
      <c r="F277">
        <v>-0.97034963591958812</v>
      </c>
      <c r="G277">
        <v>-5.3240051776315411</v>
      </c>
      <c r="H277" s="87">
        <f t="shared" si="34"/>
        <v>0.20621146740137597</v>
      </c>
      <c r="I277" s="87">
        <f t="shared" si="35"/>
        <v>1.0722025104374109</v>
      </c>
    </row>
    <row r="278" spans="1:9" x14ac:dyDescent="0.25">
      <c r="A278" s="119" t="s">
        <v>460</v>
      </c>
      <c r="B278" s="2">
        <v>260</v>
      </c>
      <c r="C278" s="120">
        <v>1.8262162644462425E-3</v>
      </c>
      <c r="D278" s="120">
        <v>0.28262851203152306</v>
      </c>
      <c r="E278">
        <v>0.90251505626583373</v>
      </c>
      <c r="F278">
        <v>-0.94499348601065536</v>
      </c>
      <c r="G278">
        <v>-5.074334392265456</v>
      </c>
      <c r="H278" s="87">
        <f t="shared" si="34"/>
        <v>0.31137248320647171</v>
      </c>
      <c r="I278" s="87">
        <f t="shared" si="35"/>
        <v>1.0667897179971773</v>
      </c>
    </row>
    <row r="279" spans="1:9" x14ac:dyDescent="0.25">
      <c r="A279" s="119" t="s">
        <v>461</v>
      </c>
      <c r="B279" s="2">
        <v>260</v>
      </c>
      <c r="C279" s="120">
        <v>1.9114417566611286E-3</v>
      </c>
      <c r="D279" s="120">
        <v>0.2826460646769352</v>
      </c>
      <c r="E279">
        <v>0.87926517059922049</v>
      </c>
      <c r="F279">
        <v>-0.94242645311261664</v>
      </c>
      <c r="G279">
        <v>-4.4535994746586205</v>
      </c>
      <c r="H279" s="81">
        <f t="shared" si="34"/>
        <v>0.91747736692080473</v>
      </c>
      <c r="I279" s="81">
        <f t="shared" si="35"/>
        <v>1.0357889835907705</v>
      </c>
    </row>
    <row r="280" spans="1:9" x14ac:dyDescent="0.25">
      <c r="A280" s="119" t="s">
        <v>462</v>
      </c>
      <c r="B280" s="2">
        <v>260</v>
      </c>
      <c r="C280" s="120">
        <v>1.4512545101380706E-3</v>
      </c>
      <c r="D280" s="120">
        <v>0.28265030597431601</v>
      </c>
      <c r="E280">
        <v>0.86235268237241802</v>
      </c>
      <c r="F280">
        <v>-0.95628751475487739</v>
      </c>
      <c r="G280">
        <v>-4.3036094692550098</v>
      </c>
      <c r="H280" s="81">
        <f t="shared" si="34"/>
        <v>1.1464643348359882</v>
      </c>
      <c r="I280" s="81">
        <f t="shared" si="35"/>
        <v>1.024089521376637</v>
      </c>
    </row>
    <row r="281" spans="1:9" x14ac:dyDescent="0.25">
      <c r="A281" s="119" t="s">
        <v>463</v>
      </c>
      <c r="B281" s="2">
        <v>260</v>
      </c>
      <c r="C281" s="120">
        <v>1.1078323946974709E-3</v>
      </c>
      <c r="D281" s="120">
        <v>0.28266228572254648</v>
      </c>
      <c r="E281">
        <v>0.83753772305931062</v>
      </c>
      <c r="F281">
        <v>-0.96663155437658221</v>
      </c>
      <c r="G281">
        <v>-3.879955492536169</v>
      </c>
      <c r="H281" s="81">
        <f t="shared" si="34"/>
        <v>1.6290710621668483</v>
      </c>
      <c r="I281" s="81">
        <f t="shared" si="35"/>
        <v>0.99940025300161728</v>
      </c>
    </row>
    <row r="282" spans="1:9" x14ac:dyDescent="0.25">
      <c r="A282" s="119" t="s">
        <v>464</v>
      </c>
      <c r="B282" s="2">
        <v>260</v>
      </c>
      <c r="C282" s="120">
        <v>1.7321991072942477E-3</v>
      </c>
      <c r="D282" s="120">
        <v>0.28268026540999108</v>
      </c>
      <c r="E282">
        <v>0.82583078904632956</v>
      </c>
      <c r="F282">
        <v>-0.9478253280935468</v>
      </c>
      <c r="G282">
        <v>-3.2441185834852782</v>
      </c>
      <c r="H282" s="81">
        <f t="shared" si="34"/>
        <v>2.1577275263854645</v>
      </c>
      <c r="I282" s="81">
        <f t="shared" si="35"/>
        <v>0.97232009036440969</v>
      </c>
    </row>
    <row r="283" spans="1:9" x14ac:dyDescent="0.25">
      <c r="A283" s="119" t="s">
        <v>465</v>
      </c>
      <c r="B283" s="2">
        <v>260</v>
      </c>
      <c r="C283" s="120">
        <v>2.5904543212329424E-3</v>
      </c>
      <c r="D283" s="120">
        <v>0.28269469385677282</v>
      </c>
      <c r="E283">
        <v>0.82422077768431723</v>
      </c>
      <c r="F283">
        <v>-0.92197426743274269</v>
      </c>
      <c r="G283">
        <v>-2.7338683896283023</v>
      </c>
      <c r="H283" s="81">
        <f t="shared" si="34"/>
        <v>2.5206473553243844</v>
      </c>
      <c r="I283" s="81">
        <f t="shared" si="35"/>
        <v>0.9537185938696835</v>
      </c>
    </row>
    <row r="284" spans="1:9" x14ac:dyDescent="0.25">
      <c r="A284" s="119" t="s">
        <v>466</v>
      </c>
      <c r="B284" s="2">
        <v>260</v>
      </c>
      <c r="C284" s="120">
        <v>1.2480577845168902E-3</v>
      </c>
      <c r="D284" s="120">
        <v>0.28268999868324357</v>
      </c>
      <c r="E284">
        <v>0.80132826408930735</v>
      </c>
      <c r="F284">
        <v>-0.96240789805672022</v>
      </c>
      <c r="G284">
        <v>-2.8999093529924469</v>
      </c>
      <c r="H284" s="81">
        <f t="shared" si="34"/>
        <v>2.585045739612414</v>
      </c>
      <c r="I284" s="81">
        <f t="shared" si="35"/>
        <v>0.95044445347178708</v>
      </c>
    </row>
    <row r="285" spans="1:9" x14ac:dyDescent="0.25">
      <c r="A285" s="119" t="s">
        <v>467</v>
      </c>
      <c r="B285" s="2">
        <v>260</v>
      </c>
      <c r="C285" s="120">
        <v>1.6814173303981331E-3</v>
      </c>
      <c r="D285" s="120">
        <v>0.28269368010014484</v>
      </c>
      <c r="E285">
        <v>0.80542475263110214</v>
      </c>
      <c r="F285">
        <v>-0.9493548996868032</v>
      </c>
      <c r="G285">
        <v>-2.7697190618303225</v>
      </c>
      <c r="H285" s="81">
        <f t="shared" si="34"/>
        <v>2.6408443824647065</v>
      </c>
      <c r="I285" s="81">
        <f t="shared" si="35"/>
        <v>0.94757911561565433</v>
      </c>
    </row>
    <row r="286" spans="1:9" x14ac:dyDescent="0.25">
      <c r="A286" s="119" t="s">
        <v>468</v>
      </c>
      <c r="B286" s="2">
        <v>260</v>
      </c>
      <c r="C286" s="120">
        <v>4.7636600181813864E-3</v>
      </c>
      <c r="D286" s="120">
        <v>0.28272245230152909</v>
      </c>
      <c r="E286">
        <v>0.83353726937955297</v>
      </c>
      <c r="F286">
        <v>-0.85651626451260887</v>
      </c>
      <c r="G286">
        <v>-1.7522137436143392</v>
      </c>
      <c r="H286" s="81">
        <f t="shared" si="34"/>
        <v>3.1292437510959221</v>
      </c>
      <c r="I286" s="81">
        <f t="shared" si="35"/>
        <v>0.92251132116871037</v>
      </c>
    </row>
    <row r="287" spans="1:9" x14ac:dyDescent="0.25">
      <c r="A287" s="82" t="s">
        <v>206</v>
      </c>
      <c r="C287" s="121"/>
      <c r="D287" s="121"/>
      <c r="E287" s="122" t="s">
        <v>469</v>
      </c>
      <c r="F287" s="123">
        <v>2.09</v>
      </c>
      <c r="G287" s="123">
        <v>0.98</v>
      </c>
      <c r="H287" s="117">
        <f>SUM(H271:H286)/16</f>
        <v>0.75794240981711158</v>
      </c>
      <c r="I287" s="117">
        <f>SUM(I271:I286)/16</f>
        <v>1.0439032677214288</v>
      </c>
    </row>
    <row r="288" spans="1:9" x14ac:dyDescent="0.25">
      <c r="C288" s="118" t="s">
        <v>470</v>
      </c>
    </row>
    <row r="289" spans="1:10" x14ac:dyDescent="0.25">
      <c r="A289" s="119" t="s">
        <v>471</v>
      </c>
      <c r="B289" s="2">
        <v>260</v>
      </c>
      <c r="C289" s="120">
        <v>1.6223433833795237E-3</v>
      </c>
      <c r="D289" s="120">
        <v>0.28258941563041617</v>
      </c>
      <c r="E289">
        <v>0.95351712245990083</v>
      </c>
      <c r="F289">
        <v>-0.95113423544037579</v>
      </c>
      <c r="G289">
        <v>-6.4569465712249752</v>
      </c>
      <c r="H289" s="87">
        <f t="shared" ref="H289:H304" si="36">G289-21.92*F289*B289/1000</f>
        <v>-1.036242336603185</v>
      </c>
      <c r="I289" s="87">
        <f t="shared" ref="I289:I304" si="37">E289-(E289-B289/1000)*(-0.72-F289)/(-0.72-0.16)</f>
        <v>1.135671156396922</v>
      </c>
      <c r="J289" s="64"/>
    </row>
    <row r="290" spans="1:10" x14ac:dyDescent="0.25">
      <c r="A290" s="119" t="s">
        <v>472</v>
      </c>
      <c r="B290" s="2">
        <v>260</v>
      </c>
      <c r="C290" s="120">
        <v>9.6414222384930679E-4</v>
      </c>
      <c r="D290" s="120">
        <v>0.28261699814691854</v>
      </c>
      <c r="E290">
        <v>0.89810424211110829</v>
      </c>
      <c r="F290">
        <v>-0.97095957157080404</v>
      </c>
      <c r="G290">
        <v>-5.4815134837071788</v>
      </c>
      <c r="H290" s="87">
        <f t="shared" si="36"/>
        <v>5.2179306589148489E-2</v>
      </c>
      <c r="I290" s="87">
        <f t="shared" si="37"/>
        <v>1.0800796594039679</v>
      </c>
      <c r="J290" s="64"/>
    </row>
    <row r="291" spans="1:10" x14ac:dyDescent="0.25">
      <c r="A291" s="119" t="s">
        <v>473</v>
      </c>
      <c r="B291" s="2">
        <v>260</v>
      </c>
      <c r="C291" s="120">
        <v>1.4934820250988787E-3</v>
      </c>
      <c r="D291" s="120">
        <v>0.28264617024897015</v>
      </c>
      <c r="E291">
        <v>0.86923727564982012</v>
      </c>
      <c r="F291">
        <v>-0.95501560165364818</v>
      </c>
      <c r="G291">
        <v>-4.449866006177583</v>
      </c>
      <c r="H291" s="81">
        <f t="shared" si="36"/>
        <v>0.99295891076688925</v>
      </c>
      <c r="I291" s="81">
        <f t="shared" si="37"/>
        <v>1.0319421221119474</v>
      </c>
      <c r="J291" s="64"/>
    </row>
    <row r="292" spans="1:10" x14ac:dyDescent="0.25">
      <c r="A292" s="119" t="s">
        <v>474</v>
      </c>
      <c r="B292" s="2">
        <v>260</v>
      </c>
      <c r="C292" s="120">
        <v>1.990025437527384E-3</v>
      </c>
      <c r="D292" s="120">
        <v>0.2826508133040197</v>
      </c>
      <c r="E292">
        <v>0.87427530958533994</v>
      </c>
      <c r="F292">
        <v>-0.94005947477327156</v>
      </c>
      <c r="G292">
        <v>-4.2856681701275434</v>
      </c>
      <c r="H292" s="81">
        <f t="shared" si="36"/>
        <v>1.0719187885002857</v>
      </c>
      <c r="I292" s="81">
        <f t="shared" si="37"/>
        <v>1.0278856527598157</v>
      </c>
      <c r="J292" s="64"/>
    </row>
    <row r="293" spans="1:10" x14ac:dyDescent="0.25">
      <c r="A293" s="119" t="s">
        <v>475</v>
      </c>
      <c r="B293" s="2">
        <v>260</v>
      </c>
      <c r="C293" s="120">
        <v>1.6548810967488611E-3</v>
      </c>
      <c r="D293" s="120">
        <v>0.28265185357126255</v>
      </c>
      <c r="E293">
        <v>0.86487332863207023</v>
      </c>
      <c r="F293">
        <v>-0.95015418383286565</v>
      </c>
      <c r="G293">
        <v>-4.2488799717610437</v>
      </c>
      <c r="H293" s="81">
        <f t="shared" si="36"/>
        <v>1.1662387527392246</v>
      </c>
      <c r="I293" s="81">
        <f t="shared" si="37"/>
        <v>1.0230712005338689</v>
      </c>
      <c r="J293" s="64"/>
    </row>
    <row r="294" spans="1:10" x14ac:dyDescent="0.25">
      <c r="A294" s="119" t="s">
        <v>476</v>
      </c>
      <c r="B294" s="2">
        <v>260</v>
      </c>
      <c r="C294" s="120">
        <v>1.472267850177031E-3</v>
      </c>
      <c r="D294" s="120">
        <v>0.2826513792789685</v>
      </c>
      <c r="E294">
        <v>0.86130754364999951</v>
      </c>
      <c r="F294">
        <v>-0.95565458282599303</v>
      </c>
      <c r="G294">
        <v>-4.2656529299767154</v>
      </c>
      <c r="H294" s="81">
        <f t="shared" si="36"/>
        <v>1.1808136684651851</v>
      </c>
      <c r="I294" s="81">
        <f t="shared" si="37"/>
        <v>1.0223312690465487</v>
      </c>
      <c r="J294" s="64"/>
    </row>
    <row r="295" spans="1:10" x14ac:dyDescent="0.25">
      <c r="A295" s="119" t="s">
        <v>477</v>
      </c>
      <c r="B295" s="2">
        <v>260</v>
      </c>
      <c r="C295" s="120">
        <v>2.7693875287126417E-3</v>
      </c>
      <c r="D295" s="120">
        <v>0.28266061575323048</v>
      </c>
      <c r="E295">
        <v>0.87874625656247041</v>
      </c>
      <c r="F295">
        <v>-0.91658471299058308</v>
      </c>
      <c r="G295">
        <v>-3.9390125885707672</v>
      </c>
      <c r="H295" s="81">
        <f t="shared" si="36"/>
        <v>1.2847870077051642</v>
      </c>
      <c r="I295" s="81">
        <f t="shared" si="37"/>
        <v>1.0169690466310284</v>
      </c>
      <c r="J295" s="64"/>
    </row>
    <row r="296" spans="1:10" x14ac:dyDescent="0.25">
      <c r="A296" s="119" t="s">
        <v>478</v>
      </c>
      <c r="B296" s="2">
        <v>260</v>
      </c>
      <c r="C296" s="120">
        <v>2.0983112449191412E-3</v>
      </c>
      <c r="D296" s="120">
        <v>0.28265761138940976</v>
      </c>
      <c r="E296">
        <v>0.86699361551125598</v>
      </c>
      <c r="F296">
        <v>-0.93679785406870053</v>
      </c>
      <c r="G296">
        <v>-4.0452594525008934</v>
      </c>
      <c r="H296" s="81">
        <f t="shared" si="36"/>
        <v>1.2937388774074456</v>
      </c>
      <c r="I296" s="81">
        <f t="shared" si="37"/>
        <v>1.016533289688804</v>
      </c>
      <c r="J296" s="64"/>
    </row>
    <row r="297" spans="1:10" x14ac:dyDescent="0.25">
      <c r="A297" s="119" t="s">
        <v>479</v>
      </c>
      <c r="B297" s="2">
        <v>260</v>
      </c>
      <c r="C297" s="120">
        <v>3.6965742326484957E-3</v>
      </c>
      <c r="D297" s="120">
        <v>0.28266659913368997</v>
      </c>
      <c r="E297">
        <v>0.8929461029987934</v>
      </c>
      <c r="F297">
        <v>-0.8886574026310694</v>
      </c>
      <c r="G297">
        <v>-3.7274152430244456</v>
      </c>
      <c r="H297" s="81">
        <f t="shared" si="36"/>
        <v>1.3372210260505453</v>
      </c>
      <c r="I297" s="81">
        <f t="shared" si="37"/>
        <v>1.0142541095183772</v>
      </c>
      <c r="J297" s="64"/>
    </row>
    <row r="298" spans="1:10" x14ac:dyDescent="0.25">
      <c r="A298" s="119" t="s">
        <v>480</v>
      </c>
      <c r="B298" s="2">
        <v>260</v>
      </c>
      <c r="C298" s="120">
        <v>1.618783529900491E-3</v>
      </c>
      <c r="D298" s="120">
        <v>0.28265710795556581</v>
      </c>
      <c r="E298">
        <v>0.85650166659698168</v>
      </c>
      <c r="F298">
        <v>-0.95124145994275633</v>
      </c>
      <c r="G298">
        <v>-4.0630629777427263</v>
      </c>
      <c r="H298" s="81">
        <f t="shared" si="36"/>
        <v>1.3582523507630304</v>
      </c>
      <c r="I298" s="81">
        <f t="shared" si="37"/>
        <v>1.0132470259630877</v>
      </c>
      <c r="J298" s="64"/>
    </row>
    <row r="299" spans="1:10" x14ac:dyDescent="0.25">
      <c r="A299" s="119" t="s">
        <v>481</v>
      </c>
      <c r="B299" s="2">
        <v>260</v>
      </c>
      <c r="C299" s="120">
        <v>2.5257662754507321E-3</v>
      </c>
      <c r="D299" s="120">
        <v>0.28266236247049104</v>
      </c>
      <c r="E299">
        <v>0.8702612295486376</v>
      </c>
      <c r="F299">
        <v>-0.92392270254666475</v>
      </c>
      <c r="G299">
        <v>-3.8772413643850534</v>
      </c>
      <c r="H299" s="81">
        <f t="shared" si="36"/>
        <v>1.388378901968899</v>
      </c>
      <c r="I299" s="81">
        <f t="shared" si="37"/>
        <v>1.011677274081602</v>
      </c>
      <c r="J299" s="64"/>
    </row>
    <row r="300" spans="1:10" x14ac:dyDescent="0.25">
      <c r="A300" s="119" t="s">
        <v>482</v>
      </c>
      <c r="B300" s="2">
        <v>260</v>
      </c>
      <c r="C300" s="120">
        <v>1.9402802479816866E-3</v>
      </c>
      <c r="D300" s="120">
        <v>0.28266581114498612</v>
      </c>
      <c r="E300">
        <v>0.85141110809312548</v>
      </c>
      <c r="F300">
        <v>-0.94155782385597331</v>
      </c>
      <c r="G300">
        <v>-3.7552818176445069</v>
      </c>
      <c r="H300" s="81">
        <f t="shared" si="36"/>
        <v>1.6108445320754567</v>
      </c>
      <c r="I300" s="81">
        <f t="shared" si="37"/>
        <v>1.0003108332219468</v>
      </c>
      <c r="J300" s="64"/>
    </row>
    <row r="301" spans="1:10" x14ac:dyDescent="0.25">
      <c r="A301" s="119" t="s">
        <v>483</v>
      </c>
      <c r="B301" s="2">
        <v>260</v>
      </c>
      <c r="C301" s="120">
        <v>1.794470751828208E-3</v>
      </c>
      <c r="D301" s="120">
        <v>0.2826744148628933</v>
      </c>
      <c r="E301">
        <v>0.83565362616659</v>
      </c>
      <c r="F301">
        <v>-0.94594967614975278</v>
      </c>
      <c r="G301">
        <v>-3.4510183860747556</v>
      </c>
      <c r="H301" s="81">
        <f t="shared" si="36"/>
        <v>1.9401380082379163</v>
      </c>
      <c r="I301" s="81">
        <f t="shared" si="37"/>
        <v>0.98345902435610344</v>
      </c>
      <c r="J301" s="64"/>
    </row>
    <row r="302" spans="1:10" x14ac:dyDescent="0.25">
      <c r="A302" s="119" t="s">
        <v>484</v>
      </c>
      <c r="B302" s="2">
        <v>260</v>
      </c>
      <c r="C302" s="120">
        <v>1.9849729538416318E-3</v>
      </c>
      <c r="D302" s="120">
        <v>0.28268055479588905</v>
      </c>
      <c r="E302">
        <v>0.83109990664573385</v>
      </c>
      <c r="F302">
        <v>-0.94021165801681827</v>
      </c>
      <c r="G302">
        <v>-3.2338846884050199</v>
      </c>
      <c r="H302" s="81">
        <f t="shared" si="36"/>
        <v>2.1245695929644315</v>
      </c>
      <c r="I302" s="81">
        <f t="shared" si="37"/>
        <v>0.97401224452721924</v>
      </c>
      <c r="J302" s="64"/>
    </row>
    <row r="303" spans="1:10" x14ac:dyDescent="0.25">
      <c r="A303" s="119" t="s">
        <v>485</v>
      </c>
      <c r="B303" s="2">
        <v>260</v>
      </c>
      <c r="C303" s="120">
        <v>2.1212943807562973E-3</v>
      </c>
      <c r="D303" s="120">
        <v>0.28269526482829183</v>
      </c>
      <c r="E303">
        <v>0.81281213741233072</v>
      </c>
      <c r="F303">
        <v>-0.93610559094107537</v>
      </c>
      <c r="G303">
        <v>-2.7136764498680854</v>
      </c>
      <c r="H303" s="81">
        <f t="shared" si="36"/>
        <v>2.621376534023292</v>
      </c>
      <c r="I303" s="81">
        <f t="shared" si="37"/>
        <v>0.94856872108834289</v>
      </c>
      <c r="J303" s="64"/>
    </row>
    <row r="304" spans="1:10" x14ac:dyDescent="0.25">
      <c r="A304" s="119" t="s">
        <v>486</v>
      </c>
      <c r="B304" s="2">
        <v>260</v>
      </c>
      <c r="C304" s="120">
        <v>1.8056635344788968E-3</v>
      </c>
      <c r="D304" s="120">
        <v>0.28270176343775616</v>
      </c>
      <c r="E304">
        <v>0.79648342924709314</v>
      </c>
      <c r="F304">
        <v>-0.94561254414220186</v>
      </c>
      <c r="G304">
        <v>-2.4838584528830143</v>
      </c>
      <c r="H304" s="81">
        <f t="shared" si="36"/>
        <v>2.9053765586922236</v>
      </c>
      <c r="I304" s="81">
        <f t="shared" si="37"/>
        <v>0.93402591943183144</v>
      </c>
      <c r="J304" s="64"/>
    </row>
    <row r="305" spans="1:10" x14ac:dyDescent="0.25">
      <c r="A305" s="82" t="s">
        <v>206</v>
      </c>
      <c r="C305" s="121"/>
      <c r="D305" s="121"/>
      <c r="E305" s="124"/>
      <c r="F305" s="124"/>
      <c r="G305" s="124"/>
      <c r="H305" s="117">
        <f>SUM(H291:H304)/14</f>
        <v>1.5911866793114275</v>
      </c>
      <c r="I305" s="117">
        <f>SUM(I291:I304)/14</f>
        <v>1.0013062666400374</v>
      </c>
      <c r="J305" s="64"/>
    </row>
    <row r="306" spans="1:10" x14ac:dyDescent="0.25">
      <c r="A306" s="20"/>
      <c r="C306" s="118" t="s">
        <v>487</v>
      </c>
      <c r="D306" s="125"/>
      <c r="E306" s="126"/>
      <c r="F306" s="126"/>
      <c r="G306" s="126"/>
      <c r="H306" s="81"/>
      <c r="I306" s="81"/>
      <c r="J306"/>
    </row>
    <row r="307" spans="1:10" x14ac:dyDescent="0.25">
      <c r="A307" s="127" t="s">
        <v>488</v>
      </c>
      <c r="B307" s="2">
        <v>450</v>
      </c>
      <c r="C307" s="128">
        <v>7.4899670510595294E-4</v>
      </c>
      <c r="D307" s="128">
        <v>0.28248838985127489</v>
      </c>
      <c r="E307">
        <v>1.0726448271125624</v>
      </c>
      <c r="F307">
        <v>-0.97743985827994118</v>
      </c>
      <c r="G307">
        <v>-10.029640442658083</v>
      </c>
      <c r="H307" s="81">
        <f t="shared" ref="H307:H320" si="38">G307-21.92*F307*B307/1000</f>
        <v>-0.38817368058474422</v>
      </c>
      <c r="I307" s="81">
        <f t="shared" ref="I307:I320" si="39">E307-(E307-B307/1000)*(-0.72-F307)/(-0.72-0.16)</f>
        <v>1.2547966408064222</v>
      </c>
      <c r="J307"/>
    </row>
    <row r="308" spans="1:10" x14ac:dyDescent="0.25">
      <c r="A308" s="127" t="s">
        <v>489</v>
      </c>
      <c r="B308" s="2">
        <v>450</v>
      </c>
      <c r="C308" s="128">
        <v>8.9471978127303963E-4</v>
      </c>
      <c r="D308" s="128">
        <v>0.28249739787617462</v>
      </c>
      <c r="E308">
        <v>1.0641609244976198</v>
      </c>
      <c r="F308">
        <v>-0.97305060899780005</v>
      </c>
      <c r="G308">
        <v>-9.7110790256960122</v>
      </c>
      <c r="H308" s="81">
        <f t="shared" si="38"/>
        <v>-0.11290781854171072</v>
      </c>
      <c r="I308" s="81">
        <f t="shared" si="39"/>
        <v>1.2407675108234999</v>
      </c>
    </row>
    <row r="309" spans="1:10" x14ac:dyDescent="0.25">
      <c r="A309" s="127" t="s">
        <v>490</v>
      </c>
      <c r="B309" s="2">
        <v>450</v>
      </c>
      <c r="C309" s="128">
        <v>1.197429445644839E-3</v>
      </c>
      <c r="D309" s="128">
        <v>0.28250459198692518</v>
      </c>
      <c r="E309">
        <v>1.0625804460275887</v>
      </c>
      <c r="F309">
        <v>-0.96393284802274581</v>
      </c>
      <c r="G309">
        <v>-9.4566651958061243</v>
      </c>
      <c r="H309" s="81">
        <f t="shared" si="38"/>
        <v>5.156841709024107E-2</v>
      </c>
      <c r="I309" s="81">
        <f t="shared" si="39"/>
        <v>1.2323855515304907</v>
      </c>
    </row>
    <row r="310" spans="1:10" x14ac:dyDescent="0.25">
      <c r="A310" s="127" t="s">
        <v>491</v>
      </c>
      <c r="B310" s="2">
        <v>450</v>
      </c>
      <c r="C310" s="128">
        <v>1.597420430392674E-3</v>
      </c>
      <c r="D310" s="128">
        <v>0.28250955998549099</v>
      </c>
      <c r="E310">
        <v>1.0669268692742149</v>
      </c>
      <c r="F310">
        <v>-0.95188492679540138</v>
      </c>
      <c r="G310">
        <v>-9.2809759986500762</v>
      </c>
      <c r="H310" s="81">
        <f t="shared" si="38"/>
        <v>0.10841691925976349</v>
      </c>
      <c r="I310" s="81">
        <f t="shared" si="39"/>
        <v>1.2294905532739506</v>
      </c>
    </row>
    <row r="311" spans="1:10" x14ac:dyDescent="0.25">
      <c r="A311" s="127" t="s">
        <v>492</v>
      </c>
      <c r="B311" s="2">
        <v>450</v>
      </c>
      <c r="C311" s="128">
        <v>2.602429414108555E-3</v>
      </c>
      <c r="D311" s="128">
        <v>0.28252258517238199</v>
      </c>
      <c r="E311">
        <v>1.0774787308845886</v>
      </c>
      <c r="F311">
        <v>-0.92161357186420012</v>
      </c>
      <c r="G311">
        <v>-8.8203509406181713</v>
      </c>
      <c r="H311" s="81">
        <f t="shared" si="38"/>
        <v>0.27044533225029888</v>
      </c>
      <c r="I311" s="81">
        <f t="shared" si="39"/>
        <v>1.2212380811146535</v>
      </c>
    </row>
    <row r="312" spans="1:10" x14ac:dyDescent="0.25">
      <c r="A312" s="127" t="s">
        <v>493</v>
      </c>
      <c r="B312" s="2">
        <v>450</v>
      </c>
      <c r="C312" s="128">
        <v>1.9126376007771811E-3</v>
      </c>
      <c r="D312" s="128">
        <v>0.28251738848053792</v>
      </c>
      <c r="E312">
        <v>1.0647876530615694</v>
      </c>
      <c r="F312">
        <v>-0.94239043371153064</v>
      </c>
      <c r="G312">
        <v>-9.0041276881058785</v>
      </c>
      <c r="H312" s="81">
        <f t="shared" si="38"/>
        <v>0.29161155002466188</v>
      </c>
      <c r="I312" s="81">
        <f t="shared" si="39"/>
        <v>1.2201545767034518</v>
      </c>
    </row>
    <row r="313" spans="1:10" x14ac:dyDescent="0.25">
      <c r="A313" s="127" t="s">
        <v>494</v>
      </c>
      <c r="B313" s="2">
        <v>450</v>
      </c>
      <c r="C313" s="128">
        <v>2.205007657077959E-3</v>
      </c>
      <c r="D313" s="128">
        <v>0.28252395575110079</v>
      </c>
      <c r="E313">
        <v>1.0637766335129586</v>
      </c>
      <c r="F313">
        <v>-0.9335841067145193</v>
      </c>
      <c r="G313">
        <v>-8.7718815476511836</v>
      </c>
      <c r="H313" s="81">
        <f t="shared" si="38"/>
        <v>0.43699208098083631</v>
      </c>
      <c r="I313" s="81">
        <f t="shared" si="39"/>
        <v>1.2127458766846746</v>
      </c>
    </row>
    <row r="314" spans="1:10" x14ac:dyDescent="0.25">
      <c r="A314" s="127" t="s">
        <v>495</v>
      </c>
      <c r="B314" s="2">
        <v>450</v>
      </c>
      <c r="C314" s="128">
        <v>5.6901723204542086E-4</v>
      </c>
      <c r="D314" s="128">
        <v>0.28251354114033722</v>
      </c>
      <c r="E314">
        <v>1.032673944763516</v>
      </c>
      <c r="F314">
        <v>-0.98286092674561987</v>
      </c>
      <c r="G314">
        <v>-9.1401857207507042</v>
      </c>
      <c r="H314" s="81">
        <f t="shared" si="38"/>
        <v>0.5547544606680912</v>
      </c>
      <c r="I314" s="81">
        <f t="shared" si="39"/>
        <v>1.2067219142079069</v>
      </c>
    </row>
    <row r="315" spans="1:10" x14ac:dyDescent="0.25">
      <c r="A315" s="127" t="s">
        <v>496</v>
      </c>
      <c r="B315" s="2">
        <v>450</v>
      </c>
      <c r="C315" s="128">
        <v>1.3585652381450559E-3</v>
      </c>
      <c r="D315" s="128">
        <v>0.28252685559676749</v>
      </c>
      <c r="E315">
        <v>1.0355896993830032</v>
      </c>
      <c r="F315">
        <v>-0.95907936029683571</v>
      </c>
      <c r="G315">
        <v>-8.6693308825669391</v>
      </c>
      <c r="H315" s="81">
        <f t="shared" si="38"/>
        <v>0.79102792740104988</v>
      </c>
      <c r="I315" s="81">
        <f t="shared" si="39"/>
        <v>1.1946833479340313</v>
      </c>
    </row>
    <row r="316" spans="1:10" x14ac:dyDescent="0.25">
      <c r="A316" s="127" t="s">
        <v>497</v>
      </c>
      <c r="B316" s="2">
        <v>450</v>
      </c>
      <c r="C316" s="128">
        <v>1.278194186759636E-3</v>
      </c>
      <c r="D316" s="128">
        <v>0.28252795604454273</v>
      </c>
      <c r="E316">
        <v>1.031811588719302</v>
      </c>
      <c r="F316">
        <v>-0.96150017509760133</v>
      </c>
      <c r="G316">
        <v>-8.6304144490012558</v>
      </c>
      <c r="H316" s="81">
        <f t="shared" si="38"/>
        <v>0.8538232781614834</v>
      </c>
      <c r="I316" s="81">
        <f t="shared" si="39"/>
        <v>1.1914793166164896</v>
      </c>
    </row>
    <row r="317" spans="1:10" x14ac:dyDescent="0.25">
      <c r="A317" s="127" t="s">
        <v>498</v>
      </c>
      <c r="B317" s="2">
        <v>450</v>
      </c>
      <c r="C317" s="128">
        <v>1.641921764776939E-3</v>
      </c>
      <c r="D317" s="128">
        <v>0.28254144109050172</v>
      </c>
      <c r="E317">
        <v>1.0226482812849955</v>
      </c>
      <c r="F317">
        <v>-0.95054452515732113</v>
      </c>
      <c r="G317">
        <v>-8.1535268519616899</v>
      </c>
      <c r="H317" s="81">
        <f t="shared" si="38"/>
        <v>1.222644344190126</v>
      </c>
      <c r="I317" s="81">
        <f t="shared" si="39"/>
        <v>1.1726720609338652</v>
      </c>
    </row>
    <row r="318" spans="1:10" x14ac:dyDescent="0.25">
      <c r="A318" s="127" t="s">
        <v>499</v>
      </c>
      <c r="B318" s="2">
        <v>450</v>
      </c>
      <c r="C318" s="128">
        <v>1.8996386172192409E-3</v>
      </c>
      <c r="D318" s="128">
        <v>0.28255228092590162</v>
      </c>
      <c r="E318">
        <v>1.0141937808612322</v>
      </c>
      <c r="F318">
        <v>-0.94278196936086622</v>
      </c>
      <c r="G318">
        <v>-7.7701849581435223</v>
      </c>
      <c r="H318" s="81">
        <f t="shared" si="38"/>
        <v>1.5294163876320628</v>
      </c>
      <c r="I318" s="81">
        <f t="shared" si="39"/>
        <v>1.1570258281355712</v>
      </c>
    </row>
    <row r="319" spans="1:10" x14ac:dyDescent="0.25">
      <c r="A319" s="127" t="s">
        <v>500</v>
      </c>
      <c r="B319" s="2">
        <v>450</v>
      </c>
      <c r="C319" s="128">
        <v>1.378153840360804E-3</v>
      </c>
      <c r="D319" s="128">
        <v>0.28255319263243178</v>
      </c>
      <c r="E319">
        <v>0.99874587330172204</v>
      </c>
      <c r="F319">
        <v>-0.95848934215780712</v>
      </c>
      <c r="G319">
        <v>-7.7379432040036722</v>
      </c>
      <c r="H319" s="81">
        <f t="shared" si="38"/>
        <v>1.7165956670409379</v>
      </c>
      <c r="I319" s="81">
        <f t="shared" si="39"/>
        <v>1.1474618305011983</v>
      </c>
    </row>
    <row r="320" spans="1:10" x14ac:dyDescent="0.25">
      <c r="A320" s="127" t="s">
        <v>501</v>
      </c>
      <c r="B320" s="2">
        <v>450</v>
      </c>
      <c r="C320" s="128">
        <v>3.1524513286357919E-3</v>
      </c>
      <c r="D320" s="128">
        <v>0.28259005278932858</v>
      </c>
      <c r="E320">
        <v>0.99357723829595757</v>
      </c>
      <c r="F320">
        <v>-0.90504664672783763</v>
      </c>
      <c r="G320">
        <v>-6.4344139685490465</v>
      </c>
      <c r="H320" s="81">
        <f t="shared" si="38"/>
        <v>2.4929661547743436</v>
      </c>
      <c r="I320" s="81">
        <f t="shared" si="39"/>
        <v>1.1078808123689641</v>
      </c>
    </row>
    <row r="321" spans="1:9" x14ac:dyDescent="0.25">
      <c r="A321" s="82" t="s">
        <v>206</v>
      </c>
      <c r="B321" s="2"/>
      <c r="C321" s="120"/>
      <c r="D321" s="120"/>
      <c r="E321"/>
      <c r="F321"/>
      <c r="G321"/>
      <c r="H321" s="117">
        <f>SUM(H307:H320)/14</f>
        <v>0.70137007288196007</v>
      </c>
      <c r="I321" s="117">
        <f>SUM(I307:I320)/14</f>
        <v>1.1992502786882262</v>
      </c>
    </row>
    <row r="322" spans="1:9" x14ac:dyDescent="0.25">
      <c r="C322" s="118" t="s">
        <v>502</v>
      </c>
    </row>
    <row r="323" spans="1:9" x14ac:dyDescent="0.25">
      <c r="A323" s="127" t="s">
        <v>503</v>
      </c>
      <c r="B323" s="2">
        <v>689</v>
      </c>
      <c r="C323" s="128">
        <v>1.149878604648785E-3</v>
      </c>
      <c r="D323" s="128">
        <v>0.28247091907440269</v>
      </c>
      <c r="E323">
        <v>1.1086846796758947</v>
      </c>
      <c r="F323">
        <v>-0.96536510226961492</v>
      </c>
      <c r="G323">
        <v>-10.647480146455113</v>
      </c>
      <c r="H323" s="81">
        <f t="shared" ref="H323:H336" si="40">G323-21.92*F323*B323/1000</f>
        <v>3.9323131493106107</v>
      </c>
      <c r="I323" s="81">
        <f t="shared" ref="I323:I336" si="41">E323-(E323-B323/1000)*(-0.72-F323)/(-0.72-0.16)</f>
        <v>1.2257028323459702</v>
      </c>
    </row>
    <row r="324" spans="1:9" x14ac:dyDescent="0.25">
      <c r="A324" s="127" t="s">
        <v>504</v>
      </c>
      <c r="B324" s="2">
        <v>689</v>
      </c>
      <c r="C324" s="128">
        <v>1.4319902795970399E-3</v>
      </c>
      <c r="D324" s="128">
        <v>0.28249214065333311</v>
      </c>
      <c r="E324">
        <v>1.0869365174126686</v>
      </c>
      <c r="F324">
        <v>-0.95686776266273976</v>
      </c>
      <c r="G324">
        <v>-9.8969964022921353</v>
      </c>
      <c r="H324" s="81">
        <f t="shared" si="40"/>
        <v>4.5544625930717046</v>
      </c>
      <c r="I324" s="81">
        <f t="shared" si="41"/>
        <v>1.1940482589596473</v>
      </c>
    </row>
    <row r="325" spans="1:9" x14ac:dyDescent="0.25">
      <c r="A325" s="127" t="s">
        <v>505</v>
      </c>
      <c r="B325" s="2">
        <v>689</v>
      </c>
      <c r="C325" s="128">
        <v>2.5192485423924799E-3</v>
      </c>
      <c r="D325" s="128">
        <v>0.28250936041145991</v>
      </c>
      <c r="E325">
        <v>1.09435157402648</v>
      </c>
      <c r="F325">
        <v>-0.92411901980745537</v>
      </c>
      <c r="G325">
        <v>-9.2880337706746641</v>
      </c>
      <c r="H325" s="81">
        <f t="shared" si="40"/>
        <v>4.6688248911949586</v>
      </c>
      <c r="I325" s="81">
        <f t="shared" si="41"/>
        <v>1.1883742626261327</v>
      </c>
    </row>
    <row r="326" spans="1:9" x14ac:dyDescent="0.25">
      <c r="A326" s="127" t="s">
        <v>506</v>
      </c>
      <c r="B326" s="2">
        <v>689</v>
      </c>
      <c r="C326" s="128">
        <v>1.2206160400291661E-3</v>
      </c>
      <c r="D326" s="128">
        <v>0.28251258048642169</v>
      </c>
      <c r="E326">
        <v>1.0519530914828685</v>
      </c>
      <c r="F326">
        <v>-0.96323445662562757</v>
      </c>
      <c r="G326">
        <v>-9.1741584590532277</v>
      </c>
      <c r="H326" s="81">
        <f t="shared" si="40"/>
        <v>5.3734559512288307</v>
      </c>
      <c r="I326" s="81">
        <f t="shared" si="41"/>
        <v>1.1522743391958541</v>
      </c>
    </row>
    <row r="327" spans="1:9" x14ac:dyDescent="0.25">
      <c r="A327" s="127" t="s">
        <v>507</v>
      </c>
      <c r="B327" s="2">
        <v>689</v>
      </c>
      <c r="C327" s="128">
        <v>9.7224151870086263E-4</v>
      </c>
      <c r="D327" s="128">
        <v>0.28251151970630722</v>
      </c>
      <c r="E327">
        <v>1.046528581850289</v>
      </c>
      <c r="F327">
        <v>-0.97071561690660058</v>
      </c>
      <c r="G327">
        <v>-9.2116720783108619</v>
      </c>
      <c r="H327" s="81">
        <f t="shared" si="40"/>
        <v>5.4489293979554976</v>
      </c>
      <c r="I327" s="81">
        <f t="shared" si="41"/>
        <v>1.1483899443052177</v>
      </c>
    </row>
    <row r="328" spans="1:9" x14ac:dyDescent="0.25">
      <c r="A328" s="127" t="s">
        <v>508</v>
      </c>
      <c r="B328" s="2">
        <v>689</v>
      </c>
      <c r="C328" s="128">
        <v>1.6782229201776279E-3</v>
      </c>
      <c r="D328" s="128">
        <v>0.28252407613553371</v>
      </c>
      <c r="E328">
        <v>1.0484926658743161</v>
      </c>
      <c r="F328">
        <v>-0.94945111686211969</v>
      </c>
      <c r="G328">
        <v>-8.7676242508560875</v>
      </c>
      <c r="H328" s="81">
        <f t="shared" si="40"/>
        <v>5.5718220329784849</v>
      </c>
      <c r="I328" s="81">
        <f t="shared" si="41"/>
        <v>1.1422267496113645</v>
      </c>
    </row>
    <row r="329" spans="1:9" x14ac:dyDescent="0.25">
      <c r="A329" s="127" t="s">
        <v>509</v>
      </c>
      <c r="B329" s="2">
        <v>689</v>
      </c>
      <c r="C329" s="128">
        <v>1.512178480545212E-3</v>
      </c>
      <c r="D329" s="128">
        <v>0.28252255120310221</v>
      </c>
      <c r="E329">
        <v>1.0459901947545653</v>
      </c>
      <c r="F329">
        <v>-0.95445245540526469</v>
      </c>
      <c r="G329">
        <v>-8.8215522363532806</v>
      </c>
      <c r="H329" s="81">
        <f t="shared" si="40"/>
        <v>5.5934286633377841</v>
      </c>
      <c r="I329" s="81">
        <f t="shared" si="41"/>
        <v>1.1411006807952602</v>
      </c>
    </row>
    <row r="330" spans="1:9" x14ac:dyDescent="0.25">
      <c r="A330" s="127" t="s">
        <v>510</v>
      </c>
      <c r="B330" s="2">
        <v>689</v>
      </c>
      <c r="C330" s="128">
        <v>9.2425403254034759E-4</v>
      </c>
      <c r="D330" s="128">
        <v>0.28252773360318861</v>
      </c>
      <c r="E330">
        <v>1.0224709364353517</v>
      </c>
      <c r="F330">
        <v>-0.97216102311625463</v>
      </c>
      <c r="G330">
        <v>-8.6382809051610554</v>
      </c>
      <c r="H330" s="81">
        <f t="shared" si="40"/>
        <v>6.0441503676409649</v>
      </c>
      <c r="I330" s="81">
        <f t="shared" si="41"/>
        <v>1.1180259051979355</v>
      </c>
    </row>
    <row r="331" spans="1:9" x14ac:dyDescent="0.25">
      <c r="A331" s="127" t="s">
        <v>511</v>
      </c>
      <c r="B331" s="2">
        <v>689</v>
      </c>
      <c r="C331" s="128">
        <v>1.752537005455464E-3</v>
      </c>
      <c r="D331" s="128">
        <v>0.28254968346670678</v>
      </c>
      <c r="E331">
        <v>1.0138862348691229</v>
      </c>
      <c r="F331">
        <v>-0.94721274079953421</v>
      </c>
      <c r="G331">
        <v>-7.8620419735064839</v>
      </c>
      <c r="H331" s="81">
        <f t="shared" si="40"/>
        <v>6.4435983852599854</v>
      </c>
      <c r="I331" s="81">
        <f t="shared" si="41"/>
        <v>1.097770657451685</v>
      </c>
    </row>
    <row r="332" spans="1:9" x14ac:dyDescent="0.25">
      <c r="A332" s="127" t="s">
        <v>512</v>
      </c>
      <c r="B332" s="2">
        <v>689</v>
      </c>
      <c r="C332" s="128">
        <v>1.385604768353401E-3</v>
      </c>
      <c r="D332" s="128">
        <v>0.28254521413892297</v>
      </c>
      <c r="E332">
        <v>1.0102758475542826</v>
      </c>
      <c r="F332">
        <v>-0.95826491661586144</v>
      </c>
      <c r="G332">
        <v>-8.020096087202333</v>
      </c>
      <c r="H332" s="81">
        <f t="shared" si="40"/>
        <v>6.4524639566570272</v>
      </c>
      <c r="I332" s="81">
        <f t="shared" si="41"/>
        <v>1.0972630782681592</v>
      </c>
    </row>
    <row r="333" spans="1:9" x14ac:dyDescent="0.25">
      <c r="A333" s="127" t="s">
        <v>513</v>
      </c>
      <c r="B333" s="2">
        <v>689</v>
      </c>
      <c r="C333" s="128">
        <v>1.262813849723249E-3</v>
      </c>
      <c r="D333" s="128">
        <v>0.28254555625781852</v>
      </c>
      <c r="E333">
        <v>1.006482420465832</v>
      </c>
      <c r="F333">
        <v>-0.96196343826134789</v>
      </c>
      <c r="G333">
        <v>-8.007997332886152</v>
      </c>
      <c r="H333" s="81">
        <f t="shared" si="40"/>
        <v>6.5204210395623967</v>
      </c>
      <c r="I333" s="81">
        <f t="shared" si="41"/>
        <v>1.0937768955152043</v>
      </c>
    </row>
    <row r="334" spans="1:9" x14ac:dyDescent="0.25">
      <c r="A334" s="127" t="s">
        <v>514</v>
      </c>
      <c r="B334" s="2">
        <v>689</v>
      </c>
      <c r="C334" s="128">
        <v>1.3093882793669409E-3</v>
      </c>
      <c r="D334" s="128">
        <v>0.28254626891138102</v>
      </c>
      <c r="E334">
        <v>1.0067244807991615</v>
      </c>
      <c r="F334">
        <v>-0.96056059399497162</v>
      </c>
      <c r="G334">
        <v>-7.9827949237909479</v>
      </c>
      <c r="H334" s="81">
        <f t="shared" si="40"/>
        <v>6.5244364600438285</v>
      </c>
      <c r="I334" s="81">
        <f t="shared" si="41"/>
        <v>1.0935790146943778</v>
      </c>
    </row>
    <row r="335" spans="1:9" x14ac:dyDescent="0.25">
      <c r="A335" s="127" t="s">
        <v>515</v>
      </c>
      <c r="B335" s="2">
        <v>689</v>
      </c>
      <c r="C335" s="128">
        <v>2.9950276572888921E-3</v>
      </c>
      <c r="D335" s="128">
        <v>0.28257631073722661</v>
      </c>
      <c r="E335">
        <v>1.0096051087460374</v>
      </c>
      <c r="F335">
        <v>-0.90978832357563577</v>
      </c>
      <c r="G335">
        <v>-6.920390377173069</v>
      </c>
      <c r="H335" s="81">
        <f t="shared" si="40"/>
        <v>6.8200334991909308</v>
      </c>
      <c r="I335" s="81">
        <f t="shared" si="41"/>
        <v>1.0787495475172815</v>
      </c>
    </row>
    <row r="336" spans="1:9" x14ac:dyDescent="0.25">
      <c r="A336" s="127" t="s">
        <v>516</v>
      </c>
      <c r="B336" s="2">
        <v>689</v>
      </c>
      <c r="C336" s="128">
        <v>2.885611455392797E-3</v>
      </c>
      <c r="D336" s="128">
        <v>0.28260377094679101</v>
      </c>
      <c r="E336">
        <v>0.96586446079499699</v>
      </c>
      <c r="F336">
        <v>-0.91308399230744586</v>
      </c>
      <c r="G336">
        <v>-5.9492825742657462</v>
      </c>
      <c r="H336" s="81">
        <f t="shared" si="40"/>
        <v>7.8409153914745335</v>
      </c>
      <c r="I336" s="81">
        <f t="shared" si="41"/>
        <v>1.0266122964976634</v>
      </c>
    </row>
    <row r="337" spans="1:9" x14ac:dyDescent="0.25">
      <c r="A337" s="82" t="s">
        <v>206</v>
      </c>
      <c r="B337" s="2"/>
      <c r="C337" s="120"/>
      <c r="D337" s="120"/>
      <c r="E337"/>
      <c r="F337"/>
      <c r="G337"/>
      <c r="H337" s="117">
        <f>SUM(H323:H336)/14</f>
        <v>5.8420896984933961</v>
      </c>
      <c r="I337" s="117">
        <f>SUM(I323:I336)/14</f>
        <v>1.1284210330701252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Геологический институт СО РАН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</dc:creator>
  <cp:lastModifiedBy>Цыганков</cp:lastModifiedBy>
  <dcterms:created xsi:type="dcterms:W3CDTF">2024-04-27T06:18:32Z</dcterms:created>
  <dcterms:modified xsi:type="dcterms:W3CDTF">2025-10-06T01:39:38Z</dcterms:modified>
</cp:coreProperties>
</file>